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310"/>
  </bookViews>
  <sheets>
    <sheet name="Реализация" sheetId="4" r:id="rId1"/>
    <sheet name="Лист1" sheetId="1" r:id="rId2"/>
    <sheet name="Лист2" sheetId="2" r:id="rId3"/>
    <sheet name="Лист3" sheetId="3" r:id="rId4"/>
  </sheets>
  <definedNames>
    <definedName name="_xlnm.Print_Titles" localSheetId="0">Реализация!$6:$6</definedName>
    <definedName name="_xlnm.Print_Area" localSheetId="0">Реализация!$A$1:$AW$42</definedName>
  </definedNames>
  <calcPr calcId="144525"/>
</workbook>
</file>

<file path=xl/calcChain.xml><?xml version="1.0" encoding="utf-8"?>
<calcChain xmlns="http://schemas.openxmlformats.org/spreadsheetml/2006/main">
  <c r="AI10" i="4" l="1"/>
  <c r="AL10" i="4"/>
  <c r="AO10" i="4"/>
  <c r="AT15" i="4"/>
  <c r="AS15" i="4"/>
  <c r="AU15" i="4"/>
  <c r="M12" i="4" l="1"/>
  <c r="N12" i="4"/>
  <c r="M13" i="4"/>
  <c r="N13" i="4" s="1"/>
  <c r="M14" i="4"/>
  <c r="N14" i="4" s="1"/>
  <c r="N15" i="4"/>
  <c r="M16" i="4"/>
  <c r="N16" i="4" s="1"/>
  <c r="M17" i="4"/>
  <c r="N17" i="4" s="1"/>
  <c r="M18" i="4"/>
  <c r="N18" i="4"/>
  <c r="M19" i="4"/>
  <c r="N19" i="4" s="1"/>
  <c r="M20" i="4"/>
  <c r="N20" i="4" s="1"/>
  <c r="M21" i="4"/>
  <c r="N21" i="4" s="1"/>
  <c r="M22" i="4"/>
  <c r="N22" i="4" s="1"/>
  <c r="M23" i="4"/>
  <c r="N23" i="4" s="1"/>
  <c r="AT16" i="4" l="1"/>
  <c r="AT22" i="4"/>
  <c r="AT21" i="4"/>
  <c r="AT20" i="4"/>
  <c r="AT19" i="4"/>
  <c r="AT18" i="4"/>
  <c r="AT17" i="4"/>
  <c r="AT14" i="4"/>
  <c r="AT13" i="4"/>
  <c r="AT12" i="4"/>
  <c r="AT10" i="4"/>
  <c r="AS10" i="4" s="1"/>
  <c r="AU10" i="4" s="1"/>
  <c r="AT23" i="4"/>
  <c r="AT11" i="4" l="1"/>
  <c r="AS11" i="4" s="1"/>
  <c r="AU11" i="4" s="1"/>
  <c r="AS12" i="4"/>
  <c r="AU12" i="4" s="1"/>
  <c r="AS13" i="4"/>
  <c r="AU13" i="4" s="1"/>
  <c r="AS14" i="4"/>
  <c r="AU14" i="4" s="1"/>
  <c r="AS16" i="4"/>
  <c r="AU16" i="4" s="1"/>
  <c r="AS17" i="4"/>
  <c r="AU17" i="4" s="1"/>
  <c r="AS18" i="4"/>
  <c r="AU18" i="4" s="1"/>
  <c r="AS19" i="4"/>
  <c r="AU19" i="4" s="1"/>
  <c r="AS20" i="4"/>
  <c r="AU20" i="4" s="1"/>
  <c r="AS21" i="4"/>
  <c r="AU21" i="4" s="1"/>
  <c r="AS22" i="4"/>
  <c r="AU22" i="4" s="1"/>
  <c r="G11" i="4" l="1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/>
  <c r="G19" i="4"/>
  <c r="H19" i="4" s="1"/>
  <c r="G20" i="4"/>
  <c r="H20" i="4" s="1"/>
  <c r="G21" i="4"/>
  <c r="H21" i="4" s="1"/>
  <c r="G22" i="4"/>
  <c r="H22" i="4"/>
  <c r="G23" i="4"/>
  <c r="S23" i="4"/>
  <c r="T23" i="4" s="1"/>
  <c r="AQ9" i="4"/>
  <c r="AR9" i="4" s="1"/>
  <c r="AQ8" i="4"/>
  <c r="AR8" i="4" s="1"/>
  <c r="AR33" i="4" s="1"/>
  <c r="AN10" i="4"/>
  <c r="AO33" i="4" s="1"/>
  <c r="AN9" i="4"/>
  <c r="AO9" i="4" s="1"/>
  <c r="AN8" i="4"/>
  <c r="AO8" i="4" s="1"/>
  <c r="V9" i="4"/>
  <c r="W9" i="4" s="1"/>
  <c r="P12" i="4"/>
  <c r="Q12" i="4" s="1"/>
  <c r="P13" i="4"/>
  <c r="Q13" i="4" s="1"/>
  <c r="P14" i="4"/>
  <c r="Q14" i="4" s="1"/>
  <c r="P15" i="4"/>
  <c r="Q15" i="4" s="1"/>
  <c r="P16" i="4"/>
  <c r="Q16" i="4" s="1"/>
  <c r="P17" i="4"/>
  <c r="Q17" i="4" s="1"/>
  <c r="P18" i="4"/>
  <c r="Q18" i="4" s="1"/>
  <c r="P19" i="4"/>
  <c r="Q19" i="4" s="1"/>
  <c r="P20" i="4"/>
  <c r="Q20" i="4" s="1"/>
  <c r="P21" i="4"/>
  <c r="Q21" i="4" s="1"/>
  <c r="P22" i="4"/>
  <c r="Q22" i="4" s="1"/>
  <c r="P23" i="4"/>
  <c r="Q23" i="4" s="1"/>
  <c r="H23" i="4" l="1"/>
  <c r="AS23" i="4"/>
  <c r="AU23" i="4" s="1"/>
  <c r="S10" i="4"/>
  <c r="T10" i="4" s="1"/>
  <c r="AK10" i="4"/>
  <c r="P10" i="4"/>
  <c r="AH10" i="4"/>
  <c r="G10" i="4"/>
  <c r="AE10" i="4"/>
  <c r="J10" i="4"/>
  <c r="AB10" i="4"/>
  <c r="M10" i="4"/>
  <c r="Y10" i="4"/>
  <c r="S9" i="4"/>
  <c r="T9" i="4" s="1"/>
  <c r="AK9" i="4"/>
  <c r="AL9" i="4" s="1"/>
  <c r="P9" i="4"/>
  <c r="Q9" i="4" s="1"/>
  <c r="AH9" i="4"/>
  <c r="AI9" i="4" s="1"/>
  <c r="G9" i="4"/>
  <c r="AE9" i="4"/>
  <c r="AF9" i="4" s="1"/>
  <c r="J9" i="4"/>
  <c r="K9" i="4" s="1"/>
  <c r="AB9" i="4"/>
  <c r="AC9" i="4" s="1"/>
  <c r="M9" i="4"/>
  <c r="N9" i="4" s="1"/>
  <c r="Y9" i="4"/>
  <c r="Z9" i="4" s="1"/>
  <c r="S8" i="4"/>
  <c r="T8" i="4" s="1"/>
  <c r="AK8" i="4"/>
  <c r="AL8" i="4" s="1"/>
  <c r="P8" i="4"/>
  <c r="Q8" i="4" s="1"/>
  <c r="AH8" i="4"/>
  <c r="AI8" i="4" s="1"/>
  <c r="G8" i="4"/>
  <c r="AE8" i="4"/>
  <c r="AF8" i="4" s="1"/>
  <c r="J8" i="4"/>
  <c r="K8" i="4" s="1"/>
  <c r="AB8" i="4"/>
  <c r="AC8" i="4" s="1"/>
  <c r="M8" i="4"/>
  <c r="N8" i="4" s="1"/>
  <c r="Y8" i="4"/>
  <c r="Z8" i="4" s="1"/>
  <c r="V8" i="4"/>
  <c r="W8" i="4" s="1"/>
  <c r="W33" i="4" s="1"/>
  <c r="AI33" i="4" l="1"/>
  <c r="T33" i="4"/>
  <c r="N10" i="4"/>
  <c r="N33" i="4" s="1"/>
  <c r="H10" i="4"/>
  <c r="AC10" i="4"/>
  <c r="AC33" i="4" s="1"/>
  <c r="Z10" i="4"/>
  <c r="Z33" i="4" s="1"/>
  <c r="AF10" i="4"/>
  <c r="AF33" i="4" s="1"/>
  <c r="AL33" i="4"/>
  <c r="K10" i="4"/>
  <c r="K33" i="4" s="1"/>
  <c r="Q10" i="4"/>
  <c r="Q33" i="4" s="1"/>
  <c r="H8" i="4"/>
  <c r="AU8" i="4"/>
  <c r="H9" i="4"/>
  <c r="AU9" i="4"/>
  <c r="H33" i="4" l="1"/>
  <c r="AU33" i="4"/>
</calcChain>
</file>

<file path=xl/sharedStrings.xml><?xml version="1.0" encoding="utf-8"?>
<sst xmlns="http://schemas.openxmlformats.org/spreadsheetml/2006/main" count="166" uniqueCount="57">
  <si>
    <t>Таблица сравнения поступивших предложений</t>
  </si>
  <si>
    <t>№</t>
  </si>
  <si>
    <t>Материалы</t>
  </si>
  <si>
    <t>Единица измерения</t>
  </si>
  <si>
    <t>Количество</t>
  </si>
  <si>
    <t>Цена, руб без НДС</t>
  </si>
  <si>
    <t>Решение</t>
  </si>
  <si>
    <t>Филиал балансодержатель</t>
  </si>
  <si>
    <t>ООО "Промышленные технологии"</t>
  </si>
  <si>
    <t>ООО "Горно-Заводская компания"</t>
  </si>
  <si>
    <t>ООО "Импульс"</t>
  </si>
  <si>
    <t>ООО "Златмет"</t>
  </si>
  <si>
    <t>ООО "Стройтрансмет"</t>
  </si>
  <si>
    <t>ООО "Эдельвейс"</t>
  </si>
  <si>
    <t>ООО "Прогресс М"</t>
  </si>
  <si>
    <t>Цена реализации, руб без НДС</t>
  </si>
  <si>
    <t>Цена реализации, руб с НДС</t>
  </si>
  <si>
    <t>Сумма реализации без НДС</t>
  </si>
  <si>
    <t>Цена, руб с НДС</t>
  </si>
  <si>
    <t>Сумма, руб без НДС</t>
  </si>
  <si>
    <t>ШТ</t>
  </si>
  <si>
    <t>Реализация</t>
  </si>
  <si>
    <t>РВД "Троицк"</t>
  </si>
  <si>
    <t>Тележка ЦМВ Б/У без пружин</t>
  </si>
  <si>
    <t>Тележка КВЗ-И2 без пружин</t>
  </si>
  <si>
    <t>Программно-аппаратный комплекс ViPNet Coordinator HW 1000</t>
  </si>
  <si>
    <t>ЦА</t>
  </si>
  <si>
    <t>Повторное размещение</t>
  </si>
  <si>
    <t>Программно-аппаратный комплекс ViPNet Coordinator HW 100С</t>
  </si>
  <si>
    <t>VoLP шлюз Cisco SPA122-XU</t>
  </si>
  <si>
    <t>VoLP шлюз Cisco SPA8800-XU</t>
  </si>
  <si>
    <t>Итого</t>
  </si>
  <si>
    <t>Приложение к протоколу 
от 10.05.2018
№ ОС-109пр</t>
  </si>
  <si>
    <t>ООО ПКФ "Энергосталь"</t>
  </si>
  <si>
    <t>ООО ТД "Клин"</t>
  </si>
  <si>
    <t>ООО "Садко"</t>
  </si>
  <si>
    <t>ООО "РЦК Сервис"</t>
  </si>
  <si>
    <t>ООО "Металл Строй"</t>
  </si>
  <si>
    <t>Кабель КПРТ  б/у</t>
  </si>
  <si>
    <t>м.п.</t>
  </si>
  <si>
    <t>Кабель КПРТ 1,5х37 б/у</t>
  </si>
  <si>
    <t>Кабель КПРТ 14х1,5 б/у</t>
  </si>
  <si>
    <t>Кабель КПРТ 19х1,5 б/у</t>
  </si>
  <si>
    <t>Кабель КПРТ 2х2,5 б/у</t>
  </si>
  <si>
    <t>Кабель КПРТ 3х0,75 б/у</t>
  </si>
  <si>
    <t>Кабель КПРТ 3х1,5 б/у</t>
  </si>
  <si>
    <t>Кабель КПРТ 3х2,5 б/у</t>
  </si>
  <si>
    <t>Кабель КПРТ 4х1,5 б/у</t>
  </si>
  <si>
    <t>Кабель КПРТ 4х10 б/у</t>
  </si>
  <si>
    <t>Кабель КПРТ 4х4 б/у</t>
  </si>
  <si>
    <t>Кабель КПРТ 5х2,5 б/у</t>
  </si>
  <si>
    <t>Поддоны оттайки// б/у</t>
  </si>
  <si>
    <t>шт</t>
  </si>
  <si>
    <t>ООО ТК "СПК ГРУПП"</t>
  </si>
  <si>
    <t xml:space="preserve">* на момент окончания запроса коммерческих предложений количество осей подлежащих списанию б/у составило 150 шт. </t>
  </si>
  <si>
    <t>Оси подлежащие списанию б/у*</t>
  </si>
  <si>
    <t>150 (88)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</si>
</sst>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sz val="24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Times New Roman"/>
      <family val="1"/>
      <charset val="204"/>
    </font>
    <font>
      <b/>
      <sz val="9"/>
      <color theme="1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>
      <alignment horizontal="left"/>
    </xf>
  </cellStyleXfs>
  <cellXfs count="4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/>
    <xf numFmtId="0" fontId="2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 shrinkToFit="1"/>
    </xf>
    <xf numFmtId="164" fontId="2" fillId="3" borderId="2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4" fontId="2" fillId="0" borderId="2" xfId="1" applyFont="1" applyFill="1" applyBorder="1" applyAlignment="1">
      <alignment vertical="center"/>
    </xf>
    <xf numFmtId="164" fontId="7" fillId="0" borderId="2" xfId="1" applyFont="1" applyFill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164" fontId="2" fillId="3" borderId="2" xfId="1" applyFont="1" applyFill="1" applyBorder="1" applyAlignment="1">
      <alignment vertical="center"/>
    </xf>
    <xf numFmtId="164" fontId="7" fillId="3" borderId="2" xfId="1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/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43" fontId="2" fillId="0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5"/>
  <sheetViews>
    <sheetView tabSelected="1" view="pageBreakPreview" zoomScale="80" zoomScaleNormal="110" zoomScaleSheetLayoutView="80" workbookViewId="0">
      <pane xSplit="4" ySplit="3" topLeftCell="AJ4" activePane="bottomRight" state="frozen"/>
      <selection activeCell="A3" sqref="A3"/>
      <selection pane="topRight" activeCell="E3" sqref="E3"/>
      <selection pane="bottomLeft" activeCell="A4" sqref="A4"/>
      <selection pane="bottomRight" activeCell="AR11" sqref="AR11"/>
    </sheetView>
  </sheetViews>
  <sheetFormatPr defaultRowHeight="13.5" x14ac:dyDescent="0.25"/>
  <cols>
    <col min="1" max="1" width="6.28515625" style="1" customWidth="1"/>
    <col min="2" max="2" width="23.7109375" style="2" customWidth="1"/>
    <col min="3" max="3" width="9" style="3" customWidth="1"/>
    <col min="4" max="4" width="9.5703125" style="3" customWidth="1"/>
    <col min="5" max="5" width="18.42578125" style="3" customWidth="1"/>
    <col min="6" max="20" width="15.7109375" style="3" customWidth="1"/>
    <col min="21" max="23" width="13.42578125" style="3" customWidth="1"/>
    <col min="24" max="24" width="11.28515625" style="1" customWidth="1"/>
    <col min="25" max="25" width="10.85546875" style="1" customWidth="1"/>
    <col min="26" max="26" width="14" style="1" customWidth="1"/>
    <col min="27" max="28" width="12.28515625" style="1" customWidth="1"/>
    <col min="29" max="29" width="13.7109375" style="1" customWidth="1"/>
    <col min="30" max="31" width="9.7109375" style="1" customWidth="1"/>
    <col min="32" max="32" width="14.85546875" style="1" customWidth="1"/>
    <col min="33" max="33" width="12.28515625" style="1" customWidth="1"/>
    <col min="34" max="34" width="11.85546875" style="1" customWidth="1"/>
    <col min="35" max="35" width="14.5703125" style="1" customWidth="1"/>
    <col min="36" max="37" width="11.85546875" style="1" customWidth="1"/>
    <col min="38" max="44" width="13.7109375" style="1" customWidth="1"/>
    <col min="45" max="46" width="11.85546875" style="1" hidden="1" customWidth="1"/>
    <col min="47" max="47" width="13.42578125" style="1" customWidth="1" collapsed="1"/>
    <col min="48" max="48" width="21.42578125" style="1" customWidth="1"/>
    <col min="49" max="49" width="7.85546875" style="1" customWidth="1"/>
    <col min="50" max="50" width="7" style="1" customWidth="1"/>
    <col min="51" max="51" width="9.28515625" style="1" bestFit="1" customWidth="1"/>
    <col min="52" max="52" width="11.85546875" style="1" bestFit="1" customWidth="1"/>
    <col min="53" max="53" width="13.140625" style="1" customWidth="1"/>
    <col min="54" max="16384" width="9.140625" style="1"/>
  </cols>
  <sheetData>
    <row r="1" spans="1:55" ht="21.75" customHeight="1" x14ac:dyDescent="0.25">
      <c r="AU1" s="36" t="s">
        <v>32</v>
      </c>
      <c r="AV1" s="36"/>
      <c r="AW1" s="36"/>
    </row>
    <row r="2" spans="1:55" ht="22.5" customHeight="1" x14ac:dyDescent="0.25">
      <c r="F2" s="27"/>
      <c r="G2" s="27"/>
    </row>
    <row r="3" spans="1:55" ht="30" x14ac:dyDescent="0.4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</row>
    <row r="6" spans="1:55" s="5" customFormat="1" ht="36" customHeight="1" x14ac:dyDescent="0.25">
      <c r="A6" s="32" t="s">
        <v>1</v>
      </c>
      <c r="B6" s="34" t="s">
        <v>2</v>
      </c>
      <c r="C6" s="34" t="s">
        <v>3</v>
      </c>
      <c r="D6" s="34" t="s">
        <v>4</v>
      </c>
      <c r="E6" s="32" t="s">
        <v>7</v>
      </c>
      <c r="F6" s="30" t="s">
        <v>8</v>
      </c>
      <c r="G6" s="30"/>
      <c r="H6" s="30"/>
      <c r="I6" s="30" t="s">
        <v>35</v>
      </c>
      <c r="J6" s="30"/>
      <c r="K6" s="30"/>
      <c r="L6" s="30" t="s">
        <v>12</v>
      </c>
      <c r="M6" s="30"/>
      <c r="N6" s="30"/>
      <c r="O6" s="30" t="s">
        <v>13</v>
      </c>
      <c r="P6" s="30"/>
      <c r="Q6" s="30"/>
      <c r="R6" s="30" t="s">
        <v>11</v>
      </c>
      <c r="S6" s="30"/>
      <c r="T6" s="30"/>
      <c r="U6" s="30" t="s">
        <v>33</v>
      </c>
      <c r="V6" s="30"/>
      <c r="W6" s="30"/>
      <c r="X6" s="30" t="s">
        <v>34</v>
      </c>
      <c r="Y6" s="30"/>
      <c r="Z6" s="30"/>
      <c r="AA6" s="30" t="s">
        <v>53</v>
      </c>
      <c r="AB6" s="30"/>
      <c r="AC6" s="30"/>
      <c r="AD6" s="30" t="s">
        <v>36</v>
      </c>
      <c r="AE6" s="30"/>
      <c r="AF6" s="30"/>
      <c r="AG6" s="30" t="s">
        <v>14</v>
      </c>
      <c r="AH6" s="30"/>
      <c r="AI6" s="30"/>
      <c r="AJ6" s="30" t="s">
        <v>37</v>
      </c>
      <c r="AK6" s="30"/>
      <c r="AL6" s="30"/>
      <c r="AM6" s="30" t="s">
        <v>10</v>
      </c>
      <c r="AN6" s="30"/>
      <c r="AO6" s="30"/>
      <c r="AP6" s="30" t="s">
        <v>9</v>
      </c>
      <c r="AQ6" s="30"/>
      <c r="AR6" s="30"/>
      <c r="AS6" s="39" t="s">
        <v>15</v>
      </c>
      <c r="AT6" s="39" t="s">
        <v>16</v>
      </c>
      <c r="AU6" s="30" t="s">
        <v>17</v>
      </c>
      <c r="AV6" s="37" t="s">
        <v>6</v>
      </c>
    </row>
    <row r="7" spans="1:55" s="5" customFormat="1" ht="26.25" customHeight="1" x14ac:dyDescent="0.25">
      <c r="A7" s="33"/>
      <c r="B7" s="34"/>
      <c r="C7" s="34"/>
      <c r="D7" s="34"/>
      <c r="E7" s="33"/>
      <c r="F7" s="6" t="s">
        <v>18</v>
      </c>
      <c r="G7" s="6" t="s">
        <v>5</v>
      </c>
      <c r="H7" s="6" t="s">
        <v>19</v>
      </c>
      <c r="I7" s="6" t="s">
        <v>18</v>
      </c>
      <c r="J7" s="6" t="s">
        <v>5</v>
      </c>
      <c r="K7" s="6" t="s">
        <v>19</v>
      </c>
      <c r="L7" s="6" t="s">
        <v>18</v>
      </c>
      <c r="M7" s="6" t="s">
        <v>5</v>
      </c>
      <c r="N7" s="6" t="s">
        <v>19</v>
      </c>
      <c r="O7" s="6" t="s">
        <v>18</v>
      </c>
      <c r="P7" s="6" t="s">
        <v>5</v>
      </c>
      <c r="Q7" s="6" t="s">
        <v>19</v>
      </c>
      <c r="R7" s="6" t="s">
        <v>18</v>
      </c>
      <c r="S7" s="6" t="s">
        <v>5</v>
      </c>
      <c r="T7" s="6" t="s">
        <v>19</v>
      </c>
      <c r="U7" s="6" t="s">
        <v>18</v>
      </c>
      <c r="V7" s="6" t="s">
        <v>5</v>
      </c>
      <c r="W7" s="6" t="s">
        <v>19</v>
      </c>
      <c r="X7" s="6" t="s">
        <v>18</v>
      </c>
      <c r="Y7" s="6" t="s">
        <v>5</v>
      </c>
      <c r="Z7" s="6" t="s">
        <v>19</v>
      </c>
      <c r="AA7" s="6" t="s">
        <v>18</v>
      </c>
      <c r="AB7" s="6" t="s">
        <v>5</v>
      </c>
      <c r="AC7" s="6" t="s">
        <v>19</v>
      </c>
      <c r="AD7" s="6" t="s">
        <v>18</v>
      </c>
      <c r="AE7" s="6" t="s">
        <v>5</v>
      </c>
      <c r="AF7" s="6" t="s">
        <v>19</v>
      </c>
      <c r="AG7" s="6" t="s">
        <v>18</v>
      </c>
      <c r="AH7" s="6" t="s">
        <v>5</v>
      </c>
      <c r="AI7" s="6" t="s">
        <v>19</v>
      </c>
      <c r="AJ7" s="6" t="s">
        <v>18</v>
      </c>
      <c r="AK7" s="6" t="s">
        <v>5</v>
      </c>
      <c r="AL7" s="6" t="s">
        <v>19</v>
      </c>
      <c r="AM7" s="6" t="s">
        <v>18</v>
      </c>
      <c r="AN7" s="6" t="s">
        <v>5</v>
      </c>
      <c r="AO7" s="6" t="s">
        <v>19</v>
      </c>
      <c r="AP7" s="6" t="s">
        <v>18</v>
      </c>
      <c r="AQ7" s="6" t="s">
        <v>5</v>
      </c>
      <c r="AR7" s="6" t="s">
        <v>19</v>
      </c>
      <c r="AS7" s="40"/>
      <c r="AT7" s="40"/>
      <c r="AU7" s="30"/>
      <c r="AV7" s="38"/>
    </row>
    <row r="8" spans="1:55" ht="21.75" customHeight="1" x14ac:dyDescent="0.25">
      <c r="A8" s="7">
        <v>1</v>
      </c>
      <c r="B8" s="8" t="s">
        <v>23</v>
      </c>
      <c r="C8" s="7" t="s">
        <v>20</v>
      </c>
      <c r="D8" s="28">
        <v>400</v>
      </c>
      <c r="E8" s="10" t="s">
        <v>22</v>
      </c>
      <c r="F8" s="12">
        <v>62762</v>
      </c>
      <c r="G8" s="17">
        <f t="shared" ref="G8:G10" si="0">F8/1.18</f>
        <v>53188.135593220344</v>
      </c>
      <c r="H8" s="12">
        <f>G8*D8</f>
        <v>21275254.237288136</v>
      </c>
      <c r="I8" s="17">
        <v>62150</v>
      </c>
      <c r="J8" s="17">
        <f t="shared" ref="J8:J10" si="1">I8/1.18</f>
        <v>52669.491525423735</v>
      </c>
      <c r="K8" s="12">
        <f>J8*D8</f>
        <v>21067796.610169493</v>
      </c>
      <c r="L8" s="12">
        <v>52000</v>
      </c>
      <c r="M8" s="12">
        <f t="shared" ref="M8:M10" si="2">L8/1.18</f>
        <v>44067.796610169491</v>
      </c>
      <c r="N8" s="12">
        <f>M8*D8</f>
        <v>17627118.644067798</v>
      </c>
      <c r="O8" s="12">
        <v>43000</v>
      </c>
      <c r="P8" s="12">
        <f t="shared" ref="P8:P23" si="3">O8/1.18</f>
        <v>36440.677966101699</v>
      </c>
      <c r="Q8" s="12">
        <f>P8*D8</f>
        <v>14576271.18644068</v>
      </c>
      <c r="R8" s="12">
        <v>59050</v>
      </c>
      <c r="S8" s="12">
        <f t="shared" ref="S8:S10" si="4">R8/1.18</f>
        <v>50042.372881355936</v>
      </c>
      <c r="T8" s="12">
        <f>S8*D8</f>
        <v>20016949.152542375</v>
      </c>
      <c r="U8" s="12">
        <v>59535</v>
      </c>
      <c r="V8" s="12">
        <f>U8/1.18</f>
        <v>50453.38983050848</v>
      </c>
      <c r="W8" s="12">
        <f>V8*D8</f>
        <v>20181355.932203393</v>
      </c>
      <c r="X8" s="12">
        <v>51800</v>
      </c>
      <c r="Y8" s="12">
        <f t="shared" ref="Y8:Y10" si="5">X8/1.18</f>
        <v>43898.305084745763</v>
      </c>
      <c r="Z8" s="12">
        <f>Y8*D8</f>
        <v>17559322.033898305</v>
      </c>
      <c r="AA8" s="12">
        <v>53843</v>
      </c>
      <c r="AB8" s="12">
        <f t="shared" ref="AB8:AB10" si="6">AA8/1.18</f>
        <v>45629.661016949154</v>
      </c>
      <c r="AC8" s="12">
        <f>AB8*D8</f>
        <v>18251864.406779662</v>
      </c>
      <c r="AD8" s="12"/>
      <c r="AE8" s="12">
        <f t="shared" ref="AE8:AE10" si="7">AD8/1.18</f>
        <v>0</v>
      </c>
      <c r="AF8" s="12">
        <f>AE8*D8</f>
        <v>0</v>
      </c>
      <c r="AG8" s="12">
        <v>52550</v>
      </c>
      <c r="AH8" s="12">
        <f t="shared" ref="AH8:AH10" si="8">AG8/1.18</f>
        <v>44533.898305084746</v>
      </c>
      <c r="AI8" s="12">
        <f>AH8*D8</f>
        <v>17813559.322033897</v>
      </c>
      <c r="AJ8" s="12">
        <v>56700</v>
      </c>
      <c r="AK8" s="12">
        <f t="shared" ref="AK8:AK10" si="9">AJ8/1.18</f>
        <v>48050.847457627118</v>
      </c>
      <c r="AL8" s="12">
        <f>AK8*D8</f>
        <v>19220338.983050846</v>
      </c>
      <c r="AM8" s="12">
        <v>52920</v>
      </c>
      <c r="AN8" s="12">
        <f t="shared" ref="AN8:AN10" si="10">AM8/1.18</f>
        <v>44847.457627118645</v>
      </c>
      <c r="AO8" s="12">
        <f>AN8*D8</f>
        <v>17938983.05084746</v>
      </c>
      <c r="AP8" s="12">
        <v>58000</v>
      </c>
      <c r="AQ8" s="12">
        <f t="shared" ref="AQ8:AQ9" si="11">AP8/1.18</f>
        <v>49152.542372881362</v>
      </c>
      <c r="AR8" s="12">
        <f>AQ8*D8</f>
        <v>19661016.949152544</v>
      </c>
      <c r="AS8" s="12">
        <v>0</v>
      </c>
      <c r="AT8" s="12">
        <v>0</v>
      </c>
      <c r="AU8" s="9">
        <f>AS8*D8</f>
        <v>0</v>
      </c>
      <c r="AV8" s="14" t="s">
        <v>27</v>
      </c>
      <c r="AZ8" s="4"/>
      <c r="BA8" s="15"/>
      <c r="BC8" s="16"/>
    </row>
    <row r="9" spans="1:55" ht="18" customHeight="1" x14ac:dyDescent="0.25">
      <c r="A9" s="7">
        <v>2</v>
      </c>
      <c r="B9" s="8" t="s">
        <v>24</v>
      </c>
      <c r="C9" s="7" t="s">
        <v>20</v>
      </c>
      <c r="D9" s="28">
        <v>64</v>
      </c>
      <c r="E9" s="10" t="s">
        <v>22</v>
      </c>
      <c r="F9" s="17">
        <v>57338</v>
      </c>
      <c r="G9" s="17">
        <f t="shared" si="0"/>
        <v>48591.525423728817</v>
      </c>
      <c r="H9" s="12">
        <f>G9*D9</f>
        <v>3109857.6271186443</v>
      </c>
      <c r="I9" s="17">
        <v>53250</v>
      </c>
      <c r="J9" s="17">
        <f t="shared" si="1"/>
        <v>45127.118644067799</v>
      </c>
      <c r="K9" s="12">
        <f>J9*D9</f>
        <v>2888135.5932203392</v>
      </c>
      <c r="L9" s="12">
        <v>48500</v>
      </c>
      <c r="M9" s="12">
        <f t="shared" si="2"/>
        <v>41101.694915254237</v>
      </c>
      <c r="N9" s="12">
        <f>M9*D9</f>
        <v>2630508.4745762711</v>
      </c>
      <c r="O9" s="17">
        <v>46320</v>
      </c>
      <c r="P9" s="12">
        <f t="shared" si="3"/>
        <v>39254.237288135599</v>
      </c>
      <c r="Q9" s="12">
        <f>P9*D9</f>
        <v>2512271.1864406783</v>
      </c>
      <c r="R9" s="12">
        <v>53280</v>
      </c>
      <c r="S9" s="12">
        <f t="shared" si="4"/>
        <v>45152.542372881355</v>
      </c>
      <c r="T9" s="12">
        <f>S9*D9</f>
        <v>2889762.7118644067</v>
      </c>
      <c r="U9" s="12">
        <v>54390</v>
      </c>
      <c r="V9" s="12">
        <f>U9/1.18</f>
        <v>46093.220338983054</v>
      </c>
      <c r="W9" s="12">
        <f>V9*D9</f>
        <v>2949966.1016949154</v>
      </c>
      <c r="X9" s="12">
        <v>51800</v>
      </c>
      <c r="Y9" s="12">
        <f t="shared" si="5"/>
        <v>43898.305084745763</v>
      </c>
      <c r="Z9" s="12">
        <f>Y9*D9</f>
        <v>2809491.5254237289</v>
      </c>
      <c r="AA9" s="12">
        <v>53843</v>
      </c>
      <c r="AB9" s="12">
        <f t="shared" si="6"/>
        <v>45629.661016949154</v>
      </c>
      <c r="AC9" s="12">
        <f>AB9*D9</f>
        <v>2920298.3050847459</v>
      </c>
      <c r="AD9" s="12"/>
      <c r="AE9" s="12">
        <f t="shared" si="7"/>
        <v>0</v>
      </c>
      <c r="AF9" s="12">
        <f>AE9*D9</f>
        <v>0</v>
      </c>
      <c r="AG9" s="17">
        <v>52550</v>
      </c>
      <c r="AH9" s="12">
        <f t="shared" si="8"/>
        <v>44533.898305084746</v>
      </c>
      <c r="AI9" s="12">
        <f>AH9*D9</f>
        <v>2850169.4915254237</v>
      </c>
      <c r="AJ9" s="17">
        <v>51800</v>
      </c>
      <c r="AK9" s="12">
        <f t="shared" si="9"/>
        <v>43898.305084745763</v>
      </c>
      <c r="AL9" s="12">
        <f>AK9*D9</f>
        <v>2809491.5254237289</v>
      </c>
      <c r="AM9" s="12">
        <v>48950</v>
      </c>
      <c r="AN9" s="12">
        <f t="shared" si="10"/>
        <v>41483.050847457627</v>
      </c>
      <c r="AO9" s="12">
        <f>AN9*D9</f>
        <v>2654915.2542372881</v>
      </c>
      <c r="AP9" s="12">
        <v>52000</v>
      </c>
      <c r="AQ9" s="12">
        <f t="shared" si="11"/>
        <v>44067.796610169491</v>
      </c>
      <c r="AR9" s="12">
        <f>AQ9*D9</f>
        <v>2820338.9830508474</v>
      </c>
      <c r="AS9" s="12">
        <v>0</v>
      </c>
      <c r="AT9" s="12">
        <v>0</v>
      </c>
      <c r="AU9" s="9">
        <f>AS9*D9</f>
        <v>0</v>
      </c>
      <c r="AV9" s="14" t="s">
        <v>27</v>
      </c>
      <c r="AZ9" s="4"/>
    </row>
    <row r="10" spans="1:55" ht="24" customHeight="1" x14ac:dyDescent="0.25">
      <c r="A10" s="7">
        <v>3</v>
      </c>
      <c r="B10" s="8" t="s">
        <v>55</v>
      </c>
      <c r="C10" s="7" t="s">
        <v>20</v>
      </c>
      <c r="D10" s="28" t="s">
        <v>56</v>
      </c>
      <c r="E10" s="10" t="s">
        <v>22</v>
      </c>
      <c r="F10" s="17">
        <v>8700</v>
      </c>
      <c r="G10" s="17">
        <f t="shared" si="0"/>
        <v>7372.8813559322034</v>
      </c>
      <c r="H10" s="12">
        <f>G10*150</f>
        <v>1105932.2033898304</v>
      </c>
      <c r="I10" s="17">
        <v>8553</v>
      </c>
      <c r="J10" s="17">
        <f t="shared" si="1"/>
        <v>7248.3050847457635</v>
      </c>
      <c r="K10" s="12">
        <f>J10*150</f>
        <v>1087245.7627118644</v>
      </c>
      <c r="L10" s="12">
        <v>5300</v>
      </c>
      <c r="M10" s="12">
        <f t="shared" si="2"/>
        <v>4491.5254237288136</v>
      </c>
      <c r="N10" s="12">
        <f>M10*150</f>
        <v>673728.81355932204</v>
      </c>
      <c r="O10" s="17">
        <v>5000</v>
      </c>
      <c r="P10" s="12">
        <f t="shared" si="3"/>
        <v>4237.2881355932204</v>
      </c>
      <c r="Q10" s="12">
        <f>P10*150</f>
        <v>635593.22033898311</v>
      </c>
      <c r="R10" s="17">
        <v>9250</v>
      </c>
      <c r="S10" s="12">
        <f t="shared" si="4"/>
        <v>7838.9830508474579</v>
      </c>
      <c r="T10" s="12">
        <f>S10*150</f>
        <v>1175847.4576271188</v>
      </c>
      <c r="U10" s="12"/>
      <c r="V10" s="12"/>
      <c r="W10" s="12"/>
      <c r="X10" s="12">
        <v>6400</v>
      </c>
      <c r="Y10" s="12">
        <f t="shared" si="5"/>
        <v>5423.7288135593226</v>
      </c>
      <c r="Z10" s="12">
        <f>Y10*150</f>
        <v>813559.32203389844</v>
      </c>
      <c r="AA10" s="12">
        <v>7000</v>
      </c>
      <c r="AB10" s="12">
        <f t="shared" si="6"/>
        <v>5932.203389830509</v>
      </c>
      <c r="AC10" s="12">
        <f>AB10*150</f>
        <v>889830.50847457629</v>
      </c>
      <c r="AD10" s="12">
        <v>9200</v>
      </c>
      <c r="AE10" s="12">
        <f t="shared" si="7"/>
        <v>7796.610169491526</v>
      </c>
      <c r="AF10" s="12">
        <f>AE10*150</f>
        <v>1169491.5254237289</v>
      </c>
      <c r="AG10" s="17">
        <v>8400</v>
      </c>
      <c r="AH10" s="12">
        <f t="shared" si="8"/>
        <v>7118.6440677966102</v>
      </c>
      <c r="AI10" s="12">
        <f>AH10*150</f>
        <v>1067796.6101694915</v>
      </c>
      <c r="AJ10" s="17">
        <v>5600</v>
      </c>
      <c r="AK10" s="12">
        <f t="shared" si="9"/>
        <v>4745.7627118644068</v>
      </c>
      <c r="AL10" s="12">
        <f>AK10*150</f>
        <v>711864.40677966108</v>
      </c>
      <c r="AM10" s="12">
        <v>5420</v>
      </c>
      <c r="AN10" s="12">
        <f t="shared" si="10"/>
        <v>4593.2203389830511</v>
      </c>
      <c r="AO10" s="29">
        <f>AN10*150</f>
        <v>688983.05084745761</v>
      </c>
      <c r="AP10" s="12"/>
      <c r="AQ10" s="12"/>
      <c r="AR10" s="12"/>
      <c r="AS10" s="12">
        <f t="shared" ref="AS10:AS22" si="12">AT10/1.18</f>
        <v>7838.9830508474579</v>
      </c>
      <c r="AT10" s="12">
        <f>R10</f>
        <v>9250</v>
      </c>
      <c r="AU10" s="9">
        <f>AS10*150</f>
        <v>1175847.4576271188</v>
      </c>
      <c r="AV10" s="14" t="s">
        <v>21</v>
      </c>
      <c r="AZ10" s="4"/>
    </row>
    <row r="11" spans="1:55" ht="24" customHeight="1" x14ac:dyDescent="0.25">
      <c r="A11" s="7">
        <v>4</v>
      </c>
      <c r="B11" s="8" t="s">
        <v>38</v>
      </c>
      <c r="C11" s="7" t="s">
        <v>39</v>
      </c>
      <c r="D11" s="28">
        <v>625</v>
      </c>
      <c r="E11" s="10" t="s">
        <v>22</v>
      </c>
      <c r="F11" s="17"/>
      <c r="G11" s="17">
        <f t="shared" ref="G11:G23" si="13">F11/1.18</f>
        <v>0</v>
      </c>
      <c r="H11" s="12">
        <f t="shared" ref="H11:H23" si="14">G11*D11</f>
        <v>0</v>
      </c>
      <c r="I11" s="17"/>
      <c r="J11" s="17"/>
      <c r="K11" s="12"/>
      <c r="L11" s="13"/>
      <c r="M11" s="13"/>
      <c r="N11" s="13"/>
      <c r="O11" s="1"/>
      <c r="P11" s="12"/>
      <c r="Q11" s="12"/>
      <c r="R11" s="17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7"/>
      <c r="AH11" s="12"/>
      <c r="AI11" s="12"/>
      <c r="AJ11" s="17"/>
      <c r="AK11" s="12"/>
      <c r="AL11" s="12"/>
      <c r="AM11" s="12"/>
      <c r="AN11" s="12"/>
      <c r="AO11" s="12"/>
      <c r="AP11" s="12"/>
      <c r="AQ11" s="12"/>
      <c r="AR11" s="12"/>
      <c r="AS11" s="12">
        <f t="shared" si="12"/>
        <v>0</v>
      </c>
      <c r="AT11" s="12">
        <f>L11</f>
        <v>0</v>
      </c>
      <c r="AU11" s="9">
        <f t="shared" ref="AU11:AU23" si="15">AS11*D11</f>
        <v>0</v>
      </c>
      <c r="AV11" s="14" t="s">
        <v>27</v>
      </c>
      <c r="AZ11" s="4"/>
    </row>
    <row r="12" spans="1:55" ht="24" customHeight="1" x14ac:dyDescent="0.25">
      <c r="A12" s="7">
        <v>5</v>
      </c>
      <c r="B12" s="8" t="s">
        <v>40</v>
      </c>
      <c r="C12" s="7" t="s">
        <v>39</v>
      </c>
      <c r="D12" s="28">
        <v>27</v>
      </c>
      <c r="E12" s="10" t="s">
        <v>22</v>
      </c>
      <c r="F12" s="17">
        <v>66.5</v>
      </c>
      <c r="G12" s="17">
        <f t="shared" si="13"/>
        <v>56.355932203389834</v>
      </c>
      <c r="H12" s="12">
        <f t="shared" si="14"/>
        <v>1521.6101694915255</v>
      </c>
      <c r="I12" s="17"/>
      <c r="J12" s="17"/>
      <c r="K12" s="12"/>
      <c r="L12" s="12">
        <v>80</v>
      </c>
      <c r="M12" s="12">
        <f t="shared" ref="M12:M23" si="16">L12/1.18</f>
        <v>67.79661016949153</v>
      </c>
      <c r="N12" s="12">
        <f t="shared" ref="N12:N23" si="17">M12*D12</f>
        <v>1830.5084745762713</v>
      </c>
      <c r="O12" s="18">
        <v>290</v>
      </c>
      <c r="P12" s="12">
        <f t="shared" si="3"/>
        <v>245.76271186440678</v>
      </c>
      <c r="Q12" s="12">
        <f t="shared" ref="Q12:Q23" si="18">P12*D12</f>
        <v>6635.593220338983</v>
      </c>
      <c r="R12" s="17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7"/>
      <c r="AH12" s="12"/>
      <c r="AI12" s="12"/>
      <c r="AJ12" s="17"/>
      <c r="AK12" s="12"/>
      <c r="AL12" s="12"/>
      <c r="AM12" s="12"/>
      <c r="AN12" s="12"/>
      <c r="AO12" s="12"/>
      <c r="AP12" s="12"/>
      <c r="AQ12" s="12"/>
      <c r="AR12" s="12"/>
      <c r="AS12" s="12">
        <f t="shared" si="12"/>
        <v>245.76271186440678</v>
      </c>
      <c r="AT12" s="12">
        <f>O12</f>
        <v>290</v>
      </c>
      <c r="AU12" s="9">
        <f t="shared" si="15"/>
        <v>6635.593220338983</v>
      </c>
      <c r="AV12" s="14" t="s">
        <v>21</v>
      </c>
      <c r="AZ12" s="4"/>
    </row>
    <row r="13" spans="1:55" ht="24" customHeight="1" x14ac:dyDescent="0.25">
      <c r="A13" s="7">
        <v>6</v>
      </c>
      <c r="B13" s="8" t="s">
        <v>41</v>
      </c>
      <c r="C13" s="7" t="s">
        <v>39</v>
      </c>
      <c r="D13" s="28">
        <v>800</v>
      </c>
      <c r="E13" s="10" t="s">
        <v>22</v>
      </c>
      <c r="F13" s="17">
        <v>39.200000000000003</v>
      </c>
      <c r="G13" s="17">
        <f t="shared" si="13"/>
        <v>33.220338983050851</v>
      </c>
      <c r="H13" s="12">
        <f t="shared" si="14"/>
        <v>26576.271186440681</v>
      </c>
      <c r="I13" s="17"/>
      <c r="J13" s="17"/>
      <c r="K13" s="12"/>
      <c r="L13" s="12">
        <v>28</v>
      </c>
      <c r="M13" s="12">
        <f t="shared" si="16"/>
        <v>23.728813559322035</v>
      </c>
      <c r="N13" s="12">
        <f t="shared" si="17"/>
        <v>18983.050847457627</v>
      </c>
      <c r="O13" s="18">
        <v>119</v>
      </c>
      <c r="P13" s="12">
        <f t="shared" si="3"/>
        <v>100.84745762711864</v>
      </c>
      <c r="Q13" s="12">
        <f t="shared" si="18"/>
        <v>80677.96610169491</v>
      </c>
      <c r="R13" s="17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7"/>
      <c r="AH13" s="12"/>
      <c r="AI13" s="12"/>
      <c r="AJ13" s="17"/>
      <c r="AK13" s="12"/>
      <c r="AL13" s="12"/>
      <c r="AM13" s="12"/>
      <c r="AN13" s="12"/>
      <c r="AO13" s="12"/>
      <c r="AP13" s="12"/>
      <c r="AQ13" s="12"/>
      <c r="AR13" s="12"/>
      <c r="AS13" s="12">
        <f t="shared" si="12"/>
        <v>100.84745762711864</v>
      </c>
      <c r="AT13" s="12">
        <f>O13</f>
        <v>119</v>
      </c>
      <c r="AU13" s="9">
        <f t="shared" si="15"/>
        <v>80677.96610169491</v>
      </c>
      <c r="AV13" s="14" t="s">
        <v>21</v>
      </c>
      <c r="AZ13" s="4"/>
    </row>
    <row r="14" spans="1:55" ht="24" customHeight="1" x14ac:dyDescent="0.25">
      <c r="A14" s="7">
        <v>7</v>
      </c>
      <c r="B14" s="8" t="s">
        <v>42</v>
      </c>
      <c r="C14" s="7" t="s">
        <v>39</v>
      </c>
      <c r="D14" s="28">
        <v>1800</v>
      </c>
      <c r="E14" s="10" t="s">
        <v>22</v>
      </c>
      <c r="F14" s="17">
        <v>35.700000000000003</v>
      </c>
      <c r="G14" s="17">
        <f t="shared" si="13"/>
        <v>30.254237288135599</v>
      </c>
      <c r="H14" s="12">
        <f t="shared" si="14"/>
        <v>54457.627118644079</v>
      </c>
      <c r="I14" s="17"/>
      <c r="J14" s="17"/>
      <c r="K14" s="12"/>
      <c r="L14" s="12">
        <v>40</v>
      </c>
      <c r="M14" s="12">
        <f t="shared" si="16"/>
        <v>33.898305084745765</v>
      </c>
      <c r="N14" s="12">
        <f t="shared" si="17"/>
        <v>61016.94915254238</v>
      </c>
      <c r="O14" s="18">
        <v>157</v>
      </c>
      <c r="P14" s="12">
        <f t="shared" si="3"/>
        <v>133.05084745762713</v>
      </c>
      <c r="Q14" s="12">
        <f t="shared" si="18"/>
        <v>239491.52542372883</v>
      </c>
      <c r="R14" s="17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7"/>
      <c r="AH14" s="12"/>
      <c r="AI14" s="12"/>
      <c r="AJ14" s="17"/>
      <c r="AK14" s="12"/>
      <c r="AL14" s="12"/>
      <c r="AM14" s="12"/>
      <c r="AN14" s="12"/>
      <c r="AO14" s="12"/>
      <c r="AP14" s="12"/>
      <c r="AQ14" s="12"/>
      <c r="AR14" s="12"/>
      <c r="AS14" s="12">
        <f t="shared" si="12"/>
        <v>133.05084745762713</v>
      </c>
      <c r="AT14" s="12">
        <f>O14</f>
        <v>157</v>
      </c>
      <c r="AU14" s="9">
        <f t="shared" si="15"/>
        <v>239491.52542372883</v>
      </c>
      <c r="AV14" s="14" t="s">
        <v>21</v>
      </c>
      <c r="AZ14" s="4"/>
    </row>
    <row r="15" spans="1:55" ht="24" customHeight="1" x14ac:dyDescent="0.25">
      <c r="A15" s="7">
        <v>8</v>
      </c>
      <c r="B15" s="8" t="s">
        <v>43</v>
      </c>
      <c r="C15" s="7" t="s">
        <v>39</v>
      </c>
      <c r="D15" s="28">
        <v>1400</v>
      </c>
      <c r="E15" s="10" t="s">
        <v>22</v>
      </c>
      <c r="F15" s="17">
        <v>11.2</v>
      </c>
      <c r="G15" s="17">
        <f t="shared" si="13"/>
        <v>9.4915254237288131</v>
      </c>
      <c r="H15" s="12">
        <f t="shared" si="14"/>
        <v>13288.135593220339</v>
      </c>
      <c r="I15" s="17"/>
      <c r="J15" s="17"/>
      <c r="K15" s="12"/>
      <c r="L15" s="13"/>
      <c r="M15" s="13"/>
      <c r="N15" s="13">
        <f t="shared" si="17"/>
        <v>0</v>
      </c>
      <c r="O15" s="18">
        <v>43</v>
      </c>
      <c r="P15" s="12">
        <f t="shared" si="3"/>
        <v>36.440677966101696</v>
      </c>
      <c r="Q15" s="12">
        <f t="shared" si="18"/>
        <v>51016.949152542373</v>
      </c>
      <c r="R15" s="17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7"/>
      <c r="AH15" s="12"/>
      <c r="AI15" s="12"/>
      <c r="AJ15" s="17"/>
      <c r="AK15" s="12"/>
      <c r="AL15" s="12"/>
      <c r="AM15" s="12"/>
      <c r="AN15" s="12"/>
      <c r="AO15" s="12"/>
      <c r="AP15" s="12"/>
      <c r="AQ15" s="12"/>
      <c r="AR15" s="12"/>
      <c r="AS15" s="12">
        <f t="shared" si="12"/>
        <v>36.440677966101696</v>
      </c>
      <c r="AT15" s="12">
        <f>O15</f>
        <v>43</v>
      </c>
      <c r="AU15" s="9">
        <f t="shared" si="15"/>
        <v>51016.949152542373</v>
      </c>
      <c r="AV15" s="14" t="s">
        <v>21</v>
      </c>
      <c r="AZ15" s="4"/>
    </row>
    <row r="16" spans="1:55" ht="24" customHeight="1" x14ac:dyDescent="0.25">
      <c r="A16" s="7">
        <v>9</v>
      </c>
      <c r="B16" s="8" t="s">
        <v>44</v>
      </c>
      <c r="C16" s="7" t="s">
        <v>39</v>
      </c>
      <c r="D16" s="28">
        <v>2200</v>
      </c>
      <c r="E16" s="10" t="s">
        <v>22</v>
      </c>
      <c r="F16" s="17">
        <v>7</v>
      </c>
      <c r="G16" s="17">
        <f t="shared" si="13"/>
        <v>5.9322033898305087</v>
      </c>
      <c r="H16" s="12">
        <f t="shared" si="14"/>
        <v>13050.847457627118</v>
      </c>
      <c r="I16" s="12"/>
      <c r="J16" s="12"/>
      <c r="K16" s="12"/>
      <c r="L16" s="12">
        <v>4</v>
      </c>
      <c r="M16" s="12">
        <f t="shared" si="16"/>
        <v>3.3898305084745766</v>
      </c>
      <c r="N16" s="12">
        <f t="shared" si="17"/>
        <v>7457.6271186440681</v>
      </c>
      <c r="O16" s="18">
        <v>35</v>
      </c>
      <c r="P16" s="12">
        <f t="shared" si="3"/>
        <v>29.661016949152543</v>
      </c>
      <c r="Q16" s="12">
        <f t="shared" si="18"/>
        <v>65254.237288135599</v>
      </c>
      <c r="R16" s="17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7"/>
      <c r="AH16" s="12"/>
      <c r="AI16" s="12"/>
      <c r="AJ16" s="17"/>
      <c r="AK16" s="12"/>
      <c r="AL16" s="12"/>
      <c r="AM16" s="12"/>
      <c r="AN16" s="12"/>
      <c r="AO16" s="12"/>
      <c r="AP16" s="12"/>
      <c r="AQ16" s="12"/>
      <c r="AR16" s="12"/>
      <c r="AS16" s="12">
        <f t="shared" si="12"/>
        <v>29.661016949152543</v>
      </c>
      <c r="AT16" s="12">
        <f t="shared" ref="AT16:AT22" si="19">O16</f>
        <v>35</v>
      </c>
      <c r="AU16" s="9">
        <f t="shared" si="15"/>
        <v>65254.237288135599</v>
      </c>
      <c r="AV16" s="14" t="s">
        <v>21</v>
      </c>
      <c r="AZ16" s="4"/>
    </row>
    <row r="17" spans="1:52" ht="24" customHeight="1" x14ac:dyDescent="0.25">
      <c r="A17" s="7">
        <v>10</v>
      </c>
      <c r="B17" s="8" t="s">
        <v>45</v>
      </c>
      <c r="C17" s="7" t="s">
        <v>39</v>
      </c>
      <c r="D17" s="28">
        <v>4500</v>
      </c>
      <c r="E17" s="10" t="s">
        <v>22</v>
      </c>
      <c r="F17" s="17">
        <v>9.8000000000000007</v>
      </c>
      <c r="G17" s="17">
        <f t="shared" si="13"/>
        <v>8.3050847457627128</v>
      </c>
      <c r="H17" s="12">
        <f t="shared" si="14"/>
        <v>37372.881355932208</v>
      </c>
      <c r="I17" s="12"/>
      <c r="J17" s="12"/>
      <c r="K17" s="12"/>
      <c r="L17" s="12">
        <v>8</v>
      </c>
      <c r="M17" s="12">
        <f t="shared" si="16"/>
        <v>6.7796610169491531</v>
      </c>
      <c r="N17" s="12">
        <f t="shared" si="17"/>
        <v>30508.47457627119</v>
      </c>
      <c r="O17" s="18">
        <v>34</v>
      </c>
      <c r="P17" s="12">
        <f t="shared" si="3"/>
        <v>28.8135593220339</v>
      </c>
      <c r="Q17" s="12">
        <f t="shared" si="18"/>
        <v>129661.01694915254</v>
      </c>
      <c r="R17" s="17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7"/>
      <c r="AH17" s="12"/>
      <c r="AI17" s="12"/>
      <c r="AJ17" s="17"/>
      <c r="AK17" s="12"/>
      <c r="AL17" s="12"/>
      <c r="AM17" s="12"/>
      <c r="AN17" s="12"/>
      <c r="AO17" s="12"/>
      <c r="AP17" s="12"/>
      <c r="AQ17" s="12"/>
      <c r="AR17" s="12"/>
      <c r="AS17" s="12">
        <f t="shared" si="12"/>
        <v>28.8135593220339</v>
      </c>
      <c r="AT17" s="12">
        <f t="shared" si="19"/>
        <v>34</v>
      </c>
      <c r="AU17" s="9">
        <f t="shared" si="15"/>
        <v>129661.01694915254</v>
      </c>
      <c r="AV17" s="14" t="s">
        <v>21</v>
      </c>
      <c r="AZ17" s="4"/>
    </row>
    <row r="18" spans="1:52" ht="24" customHeight="1" x14ac:dyDescent="0.25">
      <c r="A18" s="7">
        <v>11</v>
      </c>
      <c r="B18" s="8" t="s">
        <v>46</v>
      </c>
      <c r="C18" s="7" t="s">
        <v>39</v>
      </c>
      <c r="D18" s="28">
        <v>700</v>
      </c>
      <c r="E18" s="10" t="s">
        <v>22</v>
      </c>
      <c r="F18" s="17">
        <v>14</v>
      </c>
      <c r="G18" s="17">
        <f t="shared" si="13"/>
        <v>11.864406779661017</v>
      </c>
      <c r="H18" s="12">
        <f t="shared" si="14"/>
        <v>8305.0847457627115</v>
      </c>
      <c r="I18" s="12"/>
      <c r="J18" s="12"/>
      <c r="K18" s="12"/>
      <c r="L18" s="12">
        <v>12</v>
      </c>
      <c r="M18" s="12">
        <f t="shared" si="16"/>
        <v>10.16949152542373</v>
      </c>
      <c r="N18" s="12">
        <f t="shared" si="17"/>
        <v>7118.6440677966111</v>
      </c>
      <c r="O18" s="18">
        <v>52</v>
      </c>
      <c r="P18" s="12">
        <f t="shared" si="3"/>
        <v>44.067796610169495</v>
      </c>
      <c r="Q18" s="12">
        <f t="shared" si="18"/>
        <v>30847.457627118645</v>
      </c>
      <c r="R18" s="17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7"/>
      <c r="AH18" s="12"/>
      <c r="AI18" s="12"/>
      <c r="AJ18" s="17"/>
      <c r="AK18" s="12"/>
      <c r="AL18" s="12"/>
      <c r="AM18" s="12"/>
      <c r="AN18" s="12"/>
      <c r="AO18" s="12"/>
      <c r="AP18" s="12"/>
      <c r="AQ18" s="12"/>
      <c r="AR18" s="12"/>
      <c r="AS18" s="12">
        <f t="shared" si="12"/>
        <v>44.067796610169495</v>
      </c>
      <c r="AT18" s="12">
        <f t="shared" si="19"/>
        <v>52</v>
      </c>
      <c r="AU18" s="9">
        <f t="shared" si="15"/>
        <v>30847.457627118645</v>
      </c>
      <c r="AV18" s="14" t="s">
        <v>21</v>
      </c>
      <c r="AZ18" s="4"/>
    </row>
    <row r="19" spans="1:52" ht="24" customHeight="1" x14ac:dyDescent="0.25">
      <c r="A19" s="7">
        <v>12</v>
      </c>
      <c r="B19" s="8" t="s">
        <v>47</v>
      </c>
      <c r="C19" s="7" t="s">
        <v>39</v>
      </c>
      <c r="D19" s="28">
        <v>1200</v>
      </c>
      <c r="E19" s="10" t="s">
        <v>22</v>
      </c>
      <c r="F19" s="17">
        <v>11.9</v>
      </c>
      <c r="G19" s="17">
        <f t="shared" si="13"/>
        <v>10.084745762711865</v>
      </c>
      <c r="H19" s="12">
        <f t="shared" si="14"/>
        <v>12101.694915254238</v>
      </c>
      <c r="I19" s="12"/>
      <c r="J19" s="12"/>
      <c r="K19" s="12"/>
      <c r="L19" s="12">
        <v>10</v>
      </c>
      <c r="M19" s="12">
        <f t="shared" si="16"/>
        <v>8.4745762711864412</v>
      </c>
      <c r="N19" s="12">
        <f t="shared" si="17"/>
        <v>10169.491525423729</v>
      </c>
      <c r="O19" s="18">
        <v>44</v>
      </c>
      <c r="P19" s="12">
        <f t="shared" si="3"/>
        <v>37.288135593220339</v>
      </c>
      <c r="Q19" s="12">
        <f t="shared" si="18"/>
        <v>44745.762711864409</v>
      </c>
      <c r="R19" s="17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7"/>
      <c r="AH19" s="12"/>
      <c r="AI19" s="12"/>
      <c r="AJ19" s="17"/>
      <c r="AK19" s="12"/>
      <c r="AL19" s="12"/>
      <c r="AM19" s="12"/>
      <c r="AN19" s="12"/>
      <c r="AO19" s="12"/>
      <c r="AP19" s="12"/>
      <c r="AQ19" s="12"/>
      <c r="AR19" s="12"/>
      <c r="AS19" s="12">
        <f t="shared" si="12"/>
        <v>37.288135593220339</v>
      </c>
      <c r="AT19" s="12">
        <f t="shared" si="19"/>
        <v>44</v>
      </c>
      <c r="AU19" s="9">
        <f t="shared" si="15"/>
        <v>44745.762711864409</v>
      </c>
      <c r="AV19" s="14" t="s">
        <v>21</v>
      </c>
      <c r="AZ19" s="4"/>
    </row>
    <row r="20" spans="1:52" ht="24" customHeight="1" x14ac:dyDescent="0.25">
      <c r="A20" s="7">
        <v>13</v>
      </c>
      <c r="B20" s="8" t="s">
        <v>48</v>
      </c>
      <c r="C20" s="7" t="s">
        <v>39</v>
      </c>
      <c r="D20" s="28">
        <v>2000</v>
      </c>
      <c r="E20" s="10" t="s">
        <v>22</v>
      </c>
      <c r="F20" s="17">
        <v>57.4</v>
      </c>
      <c r="G20" s="17">
        <f t="shared" si="13"/>
        <v>48.644067796610173</v>
      </c>
      <c r="H20" s="12">
        <f t="shared" si="14"/>
        <v>97288.135593220344</v>
      </c>
      <c r="I20" s="12"/>
      <c r="J20" s="12"/>
      <c r="K20" s="12"/>
      <c r="L20" s="12">
        <v>70</v>
      </c>
      <c r="M20" s="12">
        <f t="shared" si="16"/>
        <v>59.322033898305087</v>
      </c>
      <c r="N20" s="12">
        <f t="shared" si="17"/>
        <v>118644.06779661018</v>
      </c>
      <c r="O20" s="18">
        <v>215</v>
      </c>
      <c r="P20" s="12">
        <f t="shared" si="3"/>
        <v>182.20338983050848</v>
      </c>
      <c r="Q20" s="12">
        <f t="shared" si="18"/>
        <v>364406.77966101695</v>
      </c>
      <c r="R20" s="17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7"/>
      <c r="AH20" s="12"/>
      <c r="AI20" s="12"/>
      <c r="AJ20" s="17"/>
      <c r="AK20" s="12"/>
      <c r="AL20" s="12"/>
      <c r="AM20" s="12"/>
      <c r="AN20" s="12"/>
      <c r="AO20" s="12"/>
      <c r="AP20" s="12"/>
      <c r="AQ20" s="12"/>
      <c r="AR20" s="12"/>
      <c r="AS20" s="12">
        <f t="shared" si="12"/>
        <v>182.20338983050848</v>
      </c>
      <c r="AT20" s="12">
        <f t="shared" si="19"/>
        <v>215</v>
      </c>
      <c r="AU20" s="9">
        <f t="shared" si="15"/>
        <v>364406.77966101695</v>
      </c>
      <c r="AV20" s="14" t="s">
        <v>21</v>
      </c>
      <c r="AZ20" s="4"/>
    </row>
    <row r="21" spans="1:52" ht="24" customHeight="1" x14ac:dyDescent="0.25">
      <c r="A21" s="7">
        <v>14</v>
      </c>
      <c r="B21" s="8" t="s">
        <v>49</v>
      </c>
      <c r="C21" s="7" t="s">
        <v>39</v>
      </c>
      <c r="D21" s="28">
        <v>600</v>
      </c>
      <c r="E21" s="10" t="s">
        <v>22</v>
      </c>
      <c r="F21" s="17">
        <v>24.5</v>
      </c>
      <c r="G21" s="17">
        <f t="shared" si="13"/>
        <v>20.762711864406782</v>
      </c>
      <c r="H21" s="12">
        <f t="shared" si="14"/>
        <v>12457.62711864407</v>
      </c>
      <c r="I21" s="12"/>
      <c r="J21" s="12"/>
      <c r="K21" s="12"/>
      <c r="L21" s="12">
        <v>28</v>
      </c>
      <c r="M21" s="12">
        <f t="shared" si="16"/>
        <v>23.728813559322035</v>
      </c>
      <c r="N21" s="12">
        <f t="shared" si="17"/>
        <v>14237.28813559322</v>
      </c>
      <c r="O21" s="18">
        <v>91</v>
      </c>
      <c r="P21" s="12">
        <f t="shared" si="3"/>
        <v>77.118644067796609</v>
      </c>
      <c r="Q21" s="12">
        <f t="shared" si="18"/>
        <v>46271.186440677964</v>
      </c>
      <c r="R21" s="17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7"/>
      <c r="AH21" s="12"/>
      <c r="AI21" s="12"/>
      <c r="AJ21" s="17"/>
      <c r="AK21" s="12"/>
      <c r="AL21" s="12"/>
      <c r="AM21" s="12"/>
      <c r="AN21" s="12"/>
      <c r="AO21" s="12"/>
      <c r="AP21" s="12"/>
      <c r="AQ21" s="12"/>
      <c r="AR21" s="12"/>
      <c r="AS21" s="12">
        <f t="shared" si="12"/>
        <v>77.118644067796609</v>
      </c>
      <c r="AT21" s="12">
        <f t="shared" si="19"/>
        <v>91</v>
      </c>
      <c r="AU21" s="9">
        <f t="shared" si="15"/>
        <v>46271.186440677964</v>
      </c>
      <c r="AV21" s="14" t="s">
        <v>21</v>
      </c>
      <c r="AZ21" s="4"/>
    </row>
    <row r="22" spans="1:52" ht="24" customHeight="1" x14ac:dyDescent="0.25">
      <c r="A22" s="7">
        <v>15</v>
      </c>
      <c r="B22" s="8" t="s">
        <v>50</v>
      </c>
      <c r="C22" s="7" t="s">
        <v>39</v>
      </c>
      <c r="D22" s="28">
        <v>1600</v>
      </c>
      <c r="E22" s="10" t="s">
        <v>22</v>
      </c>
      <c r="F22" s="17">
        <v>21.7</v>
      </c>
      <c r="G22" s="17">
        <f t="shared" si="13"/>
        <v>18.389830508474578</v>
      </c>
      <c r="H22" s="12">
        <f t="shared" si="14"/>
        <v>29423.728813559326</v>
      </c>
      <c r="I22" s="12"/>
      <c r="J22" s="12"/>
      <c r="K22" s="12"/>
      <c r="L22" s="12">
        <v>22.13</v>
      </c>
      <c r="M22" s="12">
        <f t="shared" si="16"/>
        <v>18.754237288135592</v>
      </c>
      <c r="N22" s="12">
        <f t="shared" si="17"/>
        <v>30006.779661016946</v>
      </c>
      <c r="O22" s="18">
        <v>79</v>
      </c>
      <c r="P22" s="12">
        <f t="shared" si="3"/>
        <v>66.949152542372886</v>
      </c>
      <c r="Q22" s="12">
        <f t="shared" si="18"/>
        <v>107118.64406779662</v>
      </c>
      <c r="R22" s="17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7"/>
      <c r="AH22" s="12"/>
      <c r="AI22" s="12"/>
      <c r="AJ22" s="17"/>
      <c r="AK22" s="12"/>
      <c r="AL22" s="12"/>
      <c r="AM22" s="12"/>
      <c r="AN22" s="12"/>
      <c r="AO22" s="12"/>
      <c r="AP22" s="12"/>
      <c r="AQ22" s="12"/>
      <c r="AR22" s="12"/>
      <c r="AS22" s="12">
        <f t="shared" si="12"/>
        <v>66.949152542372886</v>
      </c>
      <c r="AT22" s="12">
        <f t="shared" si="19"/>
        <v>79</v>
      </c>
      <c r="AU22" s="9">
        <f t="shared" si="15"/>
        <v>107118.64406779662</v>
      </c>
      <c r="AV22" s="14" t="s">
        <v>21</v>
      </c>
      <c r="AZ22" s="4"/>
    </row>
    <row r="23" spans="1:52" ht="24" customHeight="1" x14ac:dyDescent="0.25">
      <c r="A23" s="7">
        <v>16</v>
      </c>
      <c r="B23" s="8" t="s">
        <v>51</v>
      </c>
      <c r="C23" s="7" t="s">
        <v>52</v>
      </c>
      <c r="D23" s="28">
        <v>42</v>
      </c>
      <c r="E23" s="10" t="s">
        <v>22</v>
      </c>
      <c r="F23" s="18">
        <v>1875</v>
      </c>
      <c r="G23" s="17">
        <f t="shared" si="13"/>
        <v>1588.9830508474577</v>
      </c>
      <c r="H23" s="12">
        <f t="shared" si="14"/>
        <v>66737.288135593219</v>
      </c>
      <c r="I23" s="12"/>
      <c r="J23" s="12"/>
      <c r="K23" s="12"/>
      <c r="L23" s="12">
        <v>850</v>
      </c>
      <c r="M23" s="12">
        <f t="shared" si="16"/>
        <v>720.33898305084745</v>
      </c>
      <c r="N23" s="12">
        <f t="shared" si="17"/>
        <v>30254.237288135591</v>
      </c>
      <c r="O23" s="18">
        <v>1300</v>
      </c>
      <c r="P23" s="12">
        <f t="shared" si="3"/>
        <v>1101.6949152542375</v>
      </c>
      <c r="Q23" s="12">
        <f t="shared" si="18"/>
        <v>46271.186440677971</v>
      </c>
      <c r="R23" s="17">
        <v>1500</v>
      </c>
      <c r="S23" s="12">
        <f t="shared" ref="S23" si="20">R23/1.18</f>
        <v>1271.1864406779662</v>
      </c>
      <c r="T23" s="12">
        <f>S23*80</f>
        <v>101694.91525423729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7"/>
      <c r="AH23" s="12"/>
      <c r="AI23" s="12"/>
      <c r="AJ23" s="17"/>
      <c r="AK23" s="12"/>
      <c r="AL23" s="12"/>
      <c r="AM23" s="12"/>
      <c r="AN23" s="12"/>
      <c r="AO23" s="12"/>
      <c r="AP23" s="12"/>
      <c r="AQ23" s="12"/>
      <c r="AR23" s="12"/>
      <c r="AS23" s="12">
        <f>G23</f>
        <v>1588.9830508474577</v>
      </c>
      <c r="AT23" s="12">
        <f>F23</f>
        <v>1875</v>
      </c>
      <c r="AU23" s="9">
        <f t="shared" si="15"/>
        <v>66737.288135593219</v>
      </c>
      <c r="AV23" s="14" t="s">
        <v>21</v>
      </c>
      <c r="AZ23" s="4"/>
    </row>
    <row r="24" spans="1:52" ht="22.5" customHeight="1" x14ac:dyDescent="0.25">
      <c r="A24" s="7">
        <v>17</v>
      </c>
      <c r="B24" s="19" t="s">
        <v>25</v>
      </c>
      <c r="C24" s="20" t="s">
        <v>20</v>
      </c>
      <c r="D24" s="28">
        <v>1</v>
      </c>
      <c r="E24" s="10" t="s">
        <v>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2"/>
      <c r="AF24" s="12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9"/>
      <c r="AV24" s="14" t="s">
        <v>27</v>
      </c>
      <c r="AZ24" s="4"/>
    </row>
    <row r="25" spans="1:52" ht="22.5" customHeight="1" x14ac:dyDescent="0.25">
      <c r="A25" s="7">
        <v>18</v>
      </c>
      <c r="B25" s="19" t="s">
        <v>25</v>
      </c>
      <c r="C25" s="20" t="s">
        <v>20</v>
      </c>
      <c r="D25" s="28">
        <v>1</v>
      </c>
      <c r="E25" s="10" t="s">
        <v>26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2"/>
      <c r="AF25" s="12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9"/>
      <c r="AV25" s="14" t="s">
        <v>27</v>
      </c>
      <c r="AZ25" s="4"/>
    </row>
    <row r="26" spans="1:52" ht="22.5" customHeight="1" x14ac:dyDescent="0.25">
      <c r="A26" s="7">
        <v>19</v>
      </c>
      <c r="B26" s="19" t="s">
        <v>25</v>
      </c>
      <c r="C26" s="20" t="s">
        <v>20</v>
      </c>
      <c r="D26" s="28">
        <v>1</v>
      </c>
      <c r="E26" s="10" t="s">
        <v>26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2"/>
      <c r="AF26" s="12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9"/>
      <c r="AV26" s="14" t="s">
        <v>27</v>
      </c>
      <c r="AZ26" s="4"/>
    </row>
    <row r="27" spans="1:52" ht="22.5" customHeight="1" x14ac:dyDescent="0.25">
      <c r="A27" s="7">
        <v>20</v>
      </c>
      <c r="B27" s="19" t="s">
        <v>25</v>
      </c>
      <c r="C27" s="20" t="s">
        <v>20</v>
      </c>
      <c r="D27" s="28">
        <v>1</v>
      </c>
      <c r="E27" s="10" t="s">
        <v>26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2"/>
      <c r="AF27" s="12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9"/>
      <c r="AV27" s="14" t="s">
        <v>27</v>
      </c>
      <c r="AZ27" s="4"/>
    </row>
    <row r="28" spans="1:52" ht="22.5" customHeight="1" x14ac:dyDescent="0.25">
      <c r="A28" s="7">
        <v>21</v>
      </c>
      <c r="B28" s="19" t="s">
        <v>25</v>
      </c>
      <c r="C28" s="20" t="s">
        <v>20</v>
      </c>
      <c r="D28" s="28">
        <v>1</v>
      </c>
      <c r="E28" s="10" t="s">
        <v>26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2"/>
      <c r="AF28" s="12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9"/>
      <c r="AV28" s="14" t="s">
        <v>27</v>
      </c>
      <c r="AZ28" s="4"/>
    </row>
    <row r="29" spans="1:52" ht="22.5" customHeight="1" x14ac:dyDescent="0.25">
      <c r="A29" s="7">
        <v>22</v>
      </c>
      <c r="B29" s="19" t="s">
        <v>25</v>
      </c>
      <c r="C29" s="20" t="s">
        <v>20</v>
      </c>
      <c r="D29" s="28">
        <v>1</v>
      </c>
      <c r="E29" s="10" t="s">
        <v>26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2"/>
      <c r="AF29" s="12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9"/>
      <c r="AV29" s="14" t="s">
        <v>27</v>
      </c>
      <c r="AZ29" s="4"/>
    </row>
    <row r="30" spans="1:52" ht="22.5" customHeight="1" x14ac:dyDescent="0.25">
      <c r="A30" s="7">
        <v>23</v>
      </c>
      <c r="B30" s="19" t="s">
        <v>28</v>
      </c>
      <c r="C30" s="20" t="s">
        <v>20</v>
      </c>
      <c r="D30" s="28">
        <v>1</v>
      </c>
      <c r="E30" s="10" t="s">
        <v>26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2"/>
      <c r="AF30" s="12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9"/>
      <c r="AV30" s="14" t="s">
        <v>27</v>
      </c>
      <c r="AZ30" s="4"/>
    </row>
    <row r="31" spans="1:52" ht="13.5" customHeight="1" x14ac:dyDescent="0.25">
      <c r="A31" s="7">
        <v>24</v>
      </c>
      <c r="B31" s="19" t="s">
        <v>29</v>
      </c>
      <c r="C31" s="20" t="s">
        <v>20</v>
      </c>
      <c r="D31" s="28">
        <v>13</v>
      </c>
      <c r="E31" s="10" t="s">
        <v>26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1"/>
      <c r="V31" s="21"/>
      <c r="W31" s="21"/>
      <c r="X31" s="21"/>
      <c r="Y31" s="21"/>
      <c r="Z31" s="21"/>
      <c r="AA31" s="21"/>
      <c r="AB31" s="21"/>
      <c r="AC31" s="21"/>
      <c r="AD31" s="12"/>
      <c r="AE31" s="12"/>
      <c r="AF31" s="12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9"/>
      <c r="AV31" s="14" t="s">
        <v>27</v>
      </c>
      <c r="AZ31" s="4"/>
    </row>
    <row r="32" spans="1:52" ht="13.5" customHeight="1" x14ac:dyDescent="0.25">
      <c r="A32" s="7">
        <v>25</v>
      </c>
      <c r="B32" s="19" t="s">
        <v>30</v>
      </c>
      <c r="C32" s="20" t="s">
        <v>20</v>
      </c>
      <c r="D32" s="28">
        <v>6</v>
      </c>
      <c r="E32" s="10" t="s">
        <v>26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21"/>
      <c r="V32" s="21"/>
      <c r="W32" s="21"/>
      <c r="X32" s="21"/>
      <c r="Y32" s="21"/>
      <c r="Z32" s="21"/>
      <c r="AA32" s="21"/>
      <c r="AB32" s="21"/>
      <c r="AC32" s="21"/>
      <c r="AD32" s="12"/>
      <c r="AE32" s="12"/>
      <c r="AF32" s="12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9"/>
      <c r="AV32" s="14" t="s">
        <v>27</v>
      </c>
      <c r="AZ32" s="4"/>
    </row>
    <row r="33" spans="1:48" x14ac:dyDescent="0.25">
      <c r="A33" s="22"/>
      <c r="B33" s="23" t="s">
        <v>31</v>
      </c>
      <c r="C33" s="24"/>
      <c r="D33" s="24"/>
      <c r="E33" s="24"/>
      <c r="F33" s="24"/>
      <c r="G33" s="24"/>
      <c r="H33" s="21">
        <f>SUM(H8:H32)</f>
        <v>25863625</v>
      </c>
      <c r="I33" s="24"/>
      <c r="J33" s="24"/>
      <c r="K33" s="21">
        <f>SUM(K8:K32)</f>
        <v>25043177.966101695</v>
      </c>
      <c r="L33" s="24"/>
      <c r="M33" s="24"/>
      <c r="N33" s="21">
        <f>SUM(N8:N32)</f>
        <v>21261583.050847463</v>
      </c>
      <c r="O33" s="24"/>
      <c r="P33" s="24"/>
      <c r="Q33" s="21">
        <f>SUM(Q8:Q32)</f>
        <v>18936533.898305085</v>
      </c>
      <c r="R33" s="24"/>
      <c r="S33" s="24"/>
      <c r="T33" s="21">
        <f>SUM(T8:T32)</f>
        <v>24184254.23728814</v>
      </c>
      <c r="U33" s="21"/>
      <c r="V33" s="21"/>
      <c r="W33" s="21">
        <f>SUM(W8:W32)</f>
        <v>23131322.033898309</v>
      </c>
      <c r="X33" s="21"/>
      <c r="Y33" s="21"/>
      <c r="Z33" s="21">
        <f>SUM(Z8:Z32)</f>
        <v>21182372.88135593</v>
      </c>
      <c r="AA33" s="21"/>
      <c r="AB33" s="21"/>
      <c r="AC33" s="21">
        <f>SUM(AC8:AC32)</f>
        <v>22061993.220338985</v>
      </c>
      <c r="AD33" s="21"/>
      <c r="AE33" s="21"/>
      <c r="AF33" s="21">
        <f>SUM(AF8:AF32)</f>
        <v>1169491.5254237289</v>
      </c>
      <c r="AG33" s="21"/>
      <c r="AH33" s="21"/>
      <c r="AI33" s="21">
        <f>SUM(AI8:AI32)</f>
        <v>21731525.423728812</v>
      </c>
      <c r="AJ33" s="21"/>
      <c r="AK33" s="21"/>
      <c r="AL33" s="21">
        <f>SUM(AL8:AL32)</f>
        <v>22741694.915254235</v>
      </c>
      <c r="AM33" s="21"/>
      <c r="AN33" s="21"/>
      <c r="AO33" s="21">
        <f>SUM(AO8:AO32)</f>
        <v>21282881.355932202</v>
      </c>
      <c r="AP33" s="21"/>
      <c r="AQ33" s="21"/>
      <c r="AR33" s="21">
        <f>SUM(AR8:AR32)</f>
        <v>22481355.93220339</v>
      </c>
      <c r="AS33" s="21"/>
      <c r="AT33" s="21"/>
      <c r="AU33" s="25">
        <f>SUM(AU8:AU32)</f>
        <v>2408711.8644067794</v>
      </c>
      <c r="AV33" s="14"/>
    </row>
    <row r="34" spans="1:48" x14ac:dyDescent="0.25">
      <c r="D34" s="26"/>
    </row>
    <row r="35" spans="1:48" ht="20.25" customHeight="1" x14ac:dyDescent="0.25">
      <c r="B35" s="35" t="s">
        <v>54</v>
      </c>
      <c r="C35" s="35"/>
      <c r="D35" s="35"/>
      <c r="E35" s="35"/>
      <c r="F35" s="35"/>
      <c r="G35" s="35"/>
    </row>
  </sheetData>
  <mergeCells count="25">
    <mergeCell ref="B35:G35"/>
    <mergeCell ref="I6:K6"/>
    <mergeCell ref="AD6:AF6"/>
    <mergeCell ref="AU1:AW1"/>
    <mergeCell ref="AU6:AU7"/>
    <mergeCell ref="AV6:AV7"/>
    <mergeCell ref="AG6:AI6"/>
    <mergeCell ref="O6:Q6"/>
    <mergeCell ref="AJ6:AL6"/>
    <mergeCell ref="R6:T6"/>
    <mergeCell ref="AS6:AS7"/>
    <mergeCell ref="AT6:AT7"/>
    <mergeCell ref="AP6:AR6"/>
    <mergeCell ref="AM6:AO6"/>
    <mergeCell ref="X6:Z6"/>
    <mergeCell ref="L6:N6"/>
    <mergeCell ref="AA6:AC6"/>
    <mergeCell ref="F6:H6"/>
    <mergeCell ref="U6:W6"/>
    <mergeCell ref="A3:AV3"/>
    <mergeCell ref="A6:A7"/>
    <mergeCell ref="B6:B7"/>
    <mergeCell ref="C6:C7"/>
    <mergeCell ref="D6:D7"/>
    <mergeCell ref="E6:E7"/>
  </mergeCells>
  <pageMargins left="0" right="0" top="0.74803149606299213" bottom="0.74803149606299213" header="0.31496062992125984" footer="0.31496062992125984"/>
  <pageSetup paperSize="9" scale="55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Реализация</vt:lpstr>
      <vt:lpstr>Лист1</vt:lpstr>
      <vt:lpstr>Лист2</vt:lpstr>
      <vt:lpstr>Лист3</vt:lpstr>
      <vt:lpstr>Реализация!Заголовки_для_печати</vt:lpstr>
      <vt:lpstr>Реализация!Область_печати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Шматов Антон Владимирович</dc:creator>
  <cp:lastModifiedBy>Шматов Антон Владимирович</cp:lastModifiedBy>
  <cp:lastPrinted>2018-07-18T11:35:34Z</cp:lastPrinted>
  <dcterms:created xsi:type="dcterms:W3CDTF">2018-05-14T12:40:51Z</dcterms:created>
  <dcterms:modified xsi:type="dcterms:W3CDTF">2018-07-19T10:32:12Z</dcterms:modified>
</cp:coreProperties>
</file>