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Реализация" sheetId="4" r:id="rId1"/>
    <sheet name="Лист1" sheetId="1" r:id="rId2"/>
    <sheet name="Лист2" sheetId="2" r:id="rId3"/>
    <sheet name="Лист3" sheetId="3" r:id="rId4"/>
  </sheets>
  <definedNames>
    <definedName name="_xlnm.Print_Titles" localSheetId="0">Реализация!$6:$6</definedName>
    <definedName name="_xlnm.Print_Area" localSheetId="0">Реализация!$A$1:$AR$26</definedName>
  </definedNames>
  <calcPr calcId="144525"/>
</workbook>
</file>

<file path=xl/calcChain.xml><?xml version="1.0" encoding="utf-8"?>
<calcChain xmlns="http://schemas.openxmlformats.org/spreadsheetml/2006/main">
  <c r="AN15" i="4" l="1"/>
  <c r="AP15" i="4" s="1"/>
  <c r="AL15" i="4"/>
  <c r="AM15" i="4" s="1"/>
  <c r="AI15" i="4"/>
  <c r="AJ15" i="4" s="1"/>
  <c r="AF15" i="4"/>
  <c r="AG15" i="4" s="1"/>
  <c r="AC15" i="4"/>
  <c r="AD15" i="4" s="1"/>
  <c r="Z15" i="4"/>
  <c r="AA15" i="4" s="1"/>
  <c r="X15" i="4"/>
  <c r="W15" i="4"/>
  <c r="T15" i="4"/>
  <c r="U15" i="4" s="1"/>
  <c r="Q15" i="4"/>
  <c r="R15" i="4" s="1"/>
  <c r="N15" i="4"/>
  <c r="O15" i="4" s="1"/>
  <c r="K15" i="4"/>
  <c r="L15" i="4" s="1"/>
  <c r="AN14" i="4"/>
  <c r="AP14" i="4" s="1"/>
  <c r="AL14" i="4"/>
  <c r="AM14" i="4" s="1"/>
  <c r="AI14" i="4"/>
  <c r="AJ14" i="4" s="1"/>
  <c r="AF14" i="4"/>
  <c r="AG14" i="4" s="1"/>
  <c r="AC14" i="4"/>
  <c r="AD14" i="4" s="1"/>
  <c r="Z14" i="4"/>
  <c r="AA14" i="4" s="1"/>
  <c r="W14" i="4"/>
  <c r="X14" i="4" s="1"/>
  <c r="T14" i="4"/>
  <c r="U14" i="4" s="1"/>
  <c r="Q14" i="4"/>
  <c r="R14" i="4" s="1"/>
  <c r="N14" i="4"/>
  <c r="O14" i="4" s="1"/>
  <c r="K14" i="4"/>
  <c r="L14" i="4" s="1"/>
  <c r="AN13" i="4"/>
  <c r="AP13" i="4" s="1"/>
  <c r="AL13" i="4"/>
  <c r="AM13" i="4" s="1"/>
  <c r="AI13" i="4"/>
  <c r="AJ13" i="4" s="1"/>
  <c r="AF13" i="4"/>
  <c r="AG13" i="4" s="1"/>
  <c r="AC13" i="4"/>
  <c r="AD13" i="4" s="1"/>
  <c r="Z13" i="4"/>
  <c r="AA13" i="4" s="1"/>
  <c r="W13" i="4"/>
  <c r="X13" i="4" s="1"/>
  <c r="T13" i="4"/>
  <c r="U13" i="4" s="1"/>
  <c r="Q13" i="4"/>
  <c r="R13" i="4" s="1"/>
  <c r="N13" i="4"/>
  <c r="O13" i="4" s="1"/>
  <c r="K13" i="4"/>
  <c r="L13" i="4" s="1"/>
  <c r="H13" i="4"/>
  <c r="I13" i="4" s="1"/>
  <c r="F13" i="4"/>
  <c r="AN12" i="4"/>
  <c r="AP12" i="4" s="1"/>
  <c r="AL12" i="4"/>
  <c r="AM12" i="4" s="1"/>
  <c r="AI12" i="4"/>
  <c r="AF12" i="4"/>
  <c r="AG12" i="4" s="1"/>
  <c r="AC12" i="4"/>
  <c r="AD12" i="4" s="1"/>
  <c r="Z12" i="4"/>
  <c r="AA12" i="4" s="1"/>
  <c r="W12" i="4"/>
  <c r="X12" i="4" s="1"/>
  <c r="T12" i="4"/>
  <c r="U12" i="4" s="1"/>
  <c r="Q12" i="4"/>
  <c r="R12" i="4" s="1"/>
  <c r="N12" i="4"/>
  <c r="O12" i="4" s="1"/>
  <c r="K12" i="4"/>
  <c r="L12" i="4" s="1"/>
  <c r="H12" i="4"/>
  <c r="I12" i="4" s="1"/>
  <c r="AN11" i="4"/>
  <c r="AP11" i="4" s="1"/>
  <c r="AL11" i="4"/>
  <c r="AM11" i="4" s="1"/>
  <c r="AI11" i="4"/>
  <c r="AF11" i="4"/>
  <c r="AG11" i="4" s="1"/>
  <c r="AC11" i="4"/>
  <c r="AD11" i="4" s="1"/>
  <c r="Z11" i="4"/>
  <c r="AA11" i="4" s="1"/>
  <c r="W11" i="4"/>
  <c r="X11" i="4" s="1"/>
  <c r="T11" i="4"/>
  <c r="U11" i="4" s="1"/>
  <c r="Q11" i="4"/>
  <c r="R11" i="4" s="1"/>
  <c r="N11" i="4"/>
  <c r="O11" i="4" s="1"/>
  <c r="K11" i="4"/>
  <c r="L11" i="4" s="1"/>
  <c r="H11" i="4"/>
  <c r="I11" i="4" s="1"/>
  <c r="AN10" i="4"/>
  <c r="AP10" i="4" s="1"/>
  <c r="AL10" i="4"/>
  <c r="AM10" i="4" s="1"/>
  <c r="AI10" i="4"/>
  <c r="AF10" i="4"/>
  <c r="AG10" i="4" s="1"/>
  <c r="AC10" i="4"/>
  <c r="AD10" i="4" s="1"/>
  <c r="Z10" i="4"/>
  <c r="AA10" i="4" s="1"/>
  <c r="W10" i="4"/>
  <c r="X10" i="4" s="1"/>
  <c r="T10" i="4"/>
  <c r="U10" i="4" s="1"/>
  <c r="Q10" i="4"/>
  <c r="R10" i="4" s="1"/>
  <c r="N10" i="4"/>
  <c r="O10" i="4" s="1"/>
  <c r="K10" i="4"/>
  <c r="L10" i="4" s="1"/>
  <c r="H10" i="4"/>
  <c r="I10" i="4" s="1"/>
  <c r="AN9" i="4"/>
  <c r="AP9" i="4" s="1"/>
  <c r="AL9" i="4"/>
  <c r="AM9" i="4" s="1"/>
  <c r="AI9" i="4"/>
  <c r="AJ9" i="4" s="1"/>
  <c r="AC9" i="4"/>
  <c r="AD9" i="4" s="1"/>
  <c r="F9" i="4"/>
  <c r="AN8" i="4"/>
  <c r="AP8" i="4" s="1"/>
  <c r="AL8" i="4"/>
  <c r="AM8" i="4" s="1"/>
  <c r="AI8" i="4"/>
  <c r="AJ8" i="4" s="1"/>
  <c r="AC8" i="4"/>
  <c r="AD8" i="4" s="1"/>
  <c r="F8" i="4"/>
  <c r="O25" i="4" l="1"/>
  <c r="AA25" i="4"/>
  <c r="AD25" i="4"/>
  <c r="AJ25" i="4"/>
  <c r="R25" i="4"/>
  <c r="AM25" i="4"/>
  <c r="I25" i="4"/>
  <c r="U25" i="4"/>
  <c r="AG25" i="4"/>
  <c r="AP25" i="4"/>
  <c r="L25" i="4"/>
  <c r="X25" i="4"/>
</calcChain>
</file>

<file path=xl/sharedStrings.xml><?xml version="1.0" encoding="utf-8"?>
<sst xmlns="http://schemas.openxmlformats.org/spreadsheetml/2006/main" count="134" uniqueCount="45">
  <si>
    <t>Таблица сравнения поступивших предложений</t>
  </si>
  <si>
    <t>№</t>
  </si>
  <si>
    <t>Материалы</t>
  </si>
  <si>
    <t>Единица измерения</t>
  </si>
  <si>
    <t>Количество</t>
  </si>
  <si>
    <t>Цена, руб без НДС</t>
  </si>
  <si>
    <t>Решение</t>
  </si>
  <si>
    <t>Филиал балансодержатель</t>
  </si>
  <si>
    <t>Вес детали, т</t>
  </si>
  <si>
    <t>ООО "ТрансРесурс"</t>
  </si>
  <si>
    <t>ООО "Промышленные технологии"</t>
  </si>
  <si>
    <t>ООО "Горно-Заводская компания"</t>
  </si>
  <si>
    <t>ООО "Ферроком"</t>
  </si>
  <si>
    <t>ООО "Импульс"</t>
  </si>
  <si>
    <t>ООО "ПКФ "Садко"</t>
  </si>
  <si>
    <t>ООО "Златмет"</t>
  </si>
  <si>
    <t>ООО "Стройтрансмет"</t>
  </si>
  <si>
    <t>ООО "Энергосталь"</t>
  </si>
  <si>
    <t>ООО "Эдельвейс"</t>
  </si>
  <si>
    <t>ООО "Прогресс М"</t>
  </si>
  <si>
    <t>Цена реализации, руб без НДС</t>
  </si>
  <si>
    <t>Цена реализации, руб с НДС</t>
  </si>
  <si>
    <t>Сумма реализации без НДС</t>
  </si>
  <si>
    <t>Цена, руб с НДС</t>
  </si>
  <si>
    <t>Сумма, руб без НДС</t>
  </si>
  <si>
    <t>Холодильная установка 56/7 б/у</t>
  </si>
  <si>
    <t>ШТ</t>
  </si>
  <si>
    <t>Реализация</t>
  </si>
  <si>
    <t>РВД "Троицк"</t>
  </si>
  <si>
    <t>-</t>
  </si>
  <si>
    <t>Холодильная установка  - бу</t>
  </si>
  <si>
    <t>Тележка цмв в сборе</t>
  </si>
  <si>
    <t>Тележка КВЗ-И2 в сборе</t>
  </si>
  <si>
    <t>Тележка вагонная КВЗ-И2 не прошедшая контроль тех. Состояния узлов</t>
  </si>
  <si>
    <t>Тележка ЦМВ Б/У без пружин</t>
  </si>
  <si>
    <t>Тележка КВЗ-И2 без пружин</t>
  </si>
  <si>
    <t>Оси подлежащие списанию б/у</t>
  </si>
  <si>
    <t>Программно-аппаратный комплекс ViPNet Coordinator HW 1000</t>
  </si>
  <si>
    <t>ЦА</t>
  </si>
  <si>
    <t>Повторное размещение</t>
  </si>
  <si>
    <t>Программно-аппаратный комплекс ViPNet Coordinator HW 100С</t>
  </si>
  <si>
    <t>VoLP шлюз Cisco SPA122-XU</t>
  </si>
  <si>
    <t>VoLP шлюз Cisco SPA8800-XU</t>
  </si>
  <si>
    <t>Итого</t>
  </si>
  <si>
    <t>Приложение к протоколу 
от 10.05.2018
№ ОС-109пр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</si>
</sst>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Times New Roman"/>
      <family val="1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left"/>
    </xf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shrinkToFit="1"/>
    </xf>
    <xf numFmtId="3" fontId="6" fillId="3" borderId="2" xfId="0" applyNumberFormat="1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164" fontId="2" fillId="3" borderId="2" xfId="1" applyFont="1" applyFill="1" applyBorder="1" applyAlignment="1">
      <alignment vertical="center"/>
    </xf>
    <xf numFmtId="164" fontId="7" fillId="3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6"/>
  <sheetViews>
    <sheetView tabSelected="1" view="pageBreakPreview" zoomScale="90" zoomScaleNormal="110" zoomScaleSheetLayoutView="90" workbookViewId="0">
      <pane xSplit="4" ySplit="3" topLeftCell="AJ4" activePane="bottomRight" state="frozen"/>
      <selection activeCell="A3" sqref="A3"/>
      <selection pane="topRight" activeCell="E3" sqref="E3"/>
      <selection pane="bottomLeft" activeCell="A4" sqref="A4"/>
      <selection pane="bottomRight" activeCell="AP2" sqref="AP2"/>
    </sheetView>
  </sheetViews>
  <sheetFormatPr defaultRowHeight="13.5" outlineLevelCol="1" x14ac:dyDescent="0.25"/>
  <cols>
    <col min="1" max="1" width="6.28515625" style="1" customWidth="1"/>
    <col min="2" max="2" width="23.7109375" style="2" customWidth="1"/>
    <col min="3" max="3" width="9" style="3" customWidth="1"/>
    <col min="4" max="4" width="9.5703125" style="3" customWidth="1"/>
    <col min="5" max="5" width="18.42578125" style="3" customWidth="1"/>
    <col min="6" max="6" width="8.140625" style="3" customWidth="1"/>
    <col min="7" max="9" width="13.42578125" style="3" customWidth="1"/>
    <col min="10" max="11" width="9.7109375" style="1" customWidth="1"/>
    <col min="12" max="12" width="14" style="1" customWidth="1"/>
    <col min="13" max="14" width="12.28515625" style="1" customWidth="1"/>
    <col min="15" max="15" width="14.140625" style="1" customWidth="1"/>
    <col min="16" max="17" width="12.28515625" style="1" customWidth="1"/>
    <col min="18" max="18" width="13.7109375" style="1" customWidth="1"/>
    <col min="19" max="20" width="9.7109375" style="1" customWidth="1"/>
    <col min="21" max="21" width="12.42578125" style="1" customWidth="1"/>
    <col min="22" max="23" width="9.7109375" style="1" customWidth="1"/>
    <col min="24" max="24" width="14.85546875" style="1" customWidth="1"/>
    <col min="25" max="26" width="9.7109375" style="1" customWidth="1" outlineLevel="1"/>
    <col min="27" max="27" width="13.42578125" style="1" customWidth="1" outlineLevel="1"/>
    <col min="28" max="29" width="9.7109375" style="1" customWidth="1" outlineLevel="1"/>
    <col min="30" max="30" width="14.5703125" style="1" customWidth="1" outlineLevel="1"/>
    <col min="31" max="32" width="11.85546875" style="1" customWidth="1" outlineLevel="1"/>
    <col min="33" max="33" width="14.140625" style="1" customWidth="1" outlineLevel="1"/>
    <col min="34" max="35" width="11.85546875" style="1" customWidth="1" outlineLevel="1"/>
    <col min="36" max="36" width="13.7109375" style="1" customWidth="1" outlineLevel="1"/>
    <col min="37" max="41" width="11.85546875" style="1" customWidth="1" outlineLevel="1"/>
    <col min="42" max="42" width="13.42578125" style="1" customWidth="1"/>
    <col min="43" max="43" width="17.5703125" style="1" customWidth="1"/>
    <col min="44" max="44" width="7.85546875" style="1" customWidth="1"/>
    <col min="45" max="45" width="7" style="1" customWidth="1"/>
    <col min="46" max="46" width="9.28515625" style="1" bestFit="1" customWidth="1"/>
    <col min="47" max="47" width="11.85546875" style="1" bestFit="1" customWidth="1"/>
    <col min="48" max="48" width="13.140625" style="1" customWidth="1"/>
    <col min="49" max="16384" width="9.140625" style="1"/>
  </cols>
  <sheetData>
    <row r="1" spans="1:50" ht="108.75" customHeight="1" x14ac:dyDescent="0.25">
      <c r="AP1" s="37" t="s">
        <v>44</v>
      </c>
      <c r="AQ1" s="37"/>
      <c r="AR1" s="37"/>
    </row>
    <row r="2" spans="1:50" ht="22.5" customHeight="1" x14ac:dyDescent="0.25"/>
    <row r="3" spans="1:50" ht="30" x14ac:dyDescent="0.4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5" spans="1:50" x14ac:dyDescent="0.25">
      <c r="U5" s="5"/>
    </row>
    <row r="6" spans="1:50" s="11" customFormat="1" ht="36" customHeight="1" x14ac:dyDescent="0.25">
      <c r="A6" s="6" t="s">
        <v>1</v>
      </c>
      <c r="B6" s="7" t="s">
        <v>2</v>
      </c>
      <c r="C6" s="7" t="s">
        <v>3</v>
      </c>
      <c r="D6" s="7" t="s">
        <v>4</v>
      </c>
      <c r="E6" s="6" t="s">
        <v>7</v>
      </c>
      <c r="F6" s="7" t="s">
        <v>8</v>
      </c>
      <c r="G6" s="8" t="s">
        <v>9</v>
      </c>
      <c r="H6" s="8"/>
      <c r="I6" s="8"/>
      <c r="J6" s="8" t="s">
        <v>10</v>
      </c>
      <c r="K6" s="8"/>
      <c r="L6" s="8"/>
      <c r="M6" s="8" t="s">
        <v>11</v>
      </c>
      <c r="N6" s="8"/>
      <c r="O6" s="8"/>
      <c r="P6" s="8" t="s">
        <v>12</v>
      </c>
      <c r="Q6" s="8"/>
      <c r="R6" s="8"/>
      <c r="S6" s="8" t="s">
        <v>13</v>
      </c>
      <c r="T6" s="8"/>
      <c r="U6" s="8"/>
      <c r="V6" s="8" t="s">
        <v>14</v>
      </c>
      <c r="W6" s="8"/>
      <c r="X6" s="8"/>
      <c r="Y6" s="8" t="s">
        <v>15</v>
      </c>
      <c r="Z6" s="8"/>
      <c r="AA6" s="8"/>
      <c r="AB6" s="8" t="s">
        <v>16</v>
      </c>
      <c r="AC6" s="8"/>
      <c r="AD6" s="8"/>
      <c r="AE6" s="8" t="s">
        <v>17</v>
      </c>
      <c r="AF6" s="8"/>
      <c r="AG6" s="8"/>
      <c r="AH6" s="8" t="s">
        <v>18</v>
      </c>
      <c r="AI6" s="8"/>
      <c r="AJ6" s="8"/>
      <c r="AK6" s="8" t="s">
        <v>19</v>
      </c>
      <c r="AL6" s="8"/>
      <c r="AM6" s="8"/>
      <c r="AN6" s="9" t="s">
        <v>20</v>
      </c>
      <c r="AO6" s="9" t="s">
        <v>21</v>
      </c>
      <c r="AP6" s="8" t="s">
        <v>22</v>
      </c>
      <c r="AQ6" s="10" t="s">
        <v>6</v>
      </c>
    </row>
    <row r="7" spans="1:50" s="11" customFormat="1" ht="26.25" customHeight="1" x14ac:dyDescent="0.25">
      <c r="A7" s="12"/>
      <c r="B7" s="7"/>
      <c r="C7" s="7"/>
      <c r="D7" s="7"/>
      <c r="E7" s="12"/>
      <c r="F7" s="7"/>
      <c r="G7" s="13" t="s">
        <v>23</v>
      </c>
      <c r="H7" s="13" t="s">
        <v>5</v>
      </c>
      <c r="I7" s="13" t="s">
        <v>24</v>
      </c>
      <c r="J7" s="13" t="s">
        <v>23</v>
      </c>
      <c r="K7" s="13" t="s">
        <v>5</v>
      </c>
      <c r="L7" s="13" t="s">
        <v>24</v>
      </c>
      <c r="M7" s="13" t="s">
        <v>23</v>
      </c>
      <c r="N7" s="13" t="s">
        <v>5</v>
      </c>
      <c r="O7" s="13" t="s">
        <v>24</v>
      </c>
      <c r="P7" s="13" t="s">
        <v>23</v>
      </c>
      <c r="Q7" s="13" t="s">
        <v>5</v>
      </c>
      <c r="R7" s="13" t="s">
        <v>24</v>
      </c>
      <c r="S7" s="13" t="s">
        <v>23</v>
      </c>
      <c r="T7" s="13" t="s">
        <v>5</v>
      </c>
      <c r="U7" s="13" t="s">
        <v>24</v>
      </c>
      <c r="V7" s="13" t="s">
        <v>23</v>
      </c>
      <c r="W7" s="13" t="s">
        <v>5</v>
      </c>
      <c r="X7" s="13" t="s">
        <v>24</v>
      </c>
      <c r="Y7" s="13" t="s">
        <v>23</v>
      </c>
      <c r="Z7" s="13" t="s">
        <v>5</v>
      </c>
      <c r="AA7" s="13" t="s">
        <v>24</v>
      </c>
      <c r="AB7" s="13" t="s">
        <v>23</v>
      </c>
      <c r="AC7" s="13" t="s">
        <v>5</v>
      </c>
      <c r="AD7" s="13" t="s">
        <v>24</v>
      </c>
      <c r="AE7" s="13" t="s">
        <v>23</v>
      </c>
      <c r="AF7" s="13" t="s">
        <v>5</v>
      </c>
      <c r="AG7" s="13" t="s">
        <v>24</v>
      </c>
      <c r="AH7" s="13" t="s">
        <v>23</v>
      </c>
      <c r="AI7" s="13" t="s">
        <v>5</v>
      </c>
      <c r="AJ7" s="13" t="s">
        <v>24</v>
      </c>
      <c r="AK7" s="13" t="s">
        <v>23</v>
      </c>
      <c r="AL7" s="13" t="s">
        <v>5</v>
      </c>
      <c r="AM7" s="13" t="s">
        <v>24</v>
      </c>
      <c r="AN7" s="14"/>
      <c r="AO7" s="14"/>
      <c r="AP7" s="8"/>
      <c r="AQ7" s="15"/>
    </row>
    <row r="8" spans="1:50" ht="15.75" customHeight="1" x14ac:dyDescent="0.25">
      <c r="A8" s="16">
        <v>1</v>
      </c>
      <c r="B8" s="17" t="s">
        <v>25</v>
      </c>
      <c r="C8" s="16" t="s">
        <v>26</v>
      </c>
      <c r="D8" s="18">
        <v>3</v>
      </c>
      <c r="E8" s="20" t="s">
        <v>28</v>
      </c>
      <c r="F8" s="21">
        <f>(202.75+8.25+234.1+1.7+277.43)/1000</f>
        <v>0.72423000000000004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2"/>
      <c r="W8" s="22"/>
      <c r="X8" s="22"/>
      <c r="Y8" s="23"/>
      <c r="Z8" s="23"/>
      <c r="AA8" s="23"/>
      <c r="AB8" s="23">
        <v>30500</v>
      </c>
      <c r="AC8" s="23">
        <f t="shared" ref="AC8:AC15" si="0">AB8/1.18</f>
        <v>25847.457627118645</v>
      </c>
      <c r="AD8" s="23">
        <f>AC8*D8</f>
        <v>77542.372881355928</v>
      </c>
      <c r="AE8" s="22"/>
      <c r="AF8" s="22"/>
      <c r="AG8" s="22"/>
      <c r="AH8" s="22">
        <v>30000</v>
      </c>
      <c r="AI8" s="22">
        <f t="shared" ref="AI8:AI15" si="1">AH8/1.18</f>
        <v>25423.728813559323</v>
      </c>
      <c r="AJ8" s="22">
        <f>AI8*D8</f>
        <v>76271.186440677964</v>
      </c>
      <c r="AK8" s="22"/>
      <c r="AL8" s="22">
        <f t="shared" ref="AL8:AL15" si="2">AK8/1.18</f>
        <v>0</v>
      </c>
      <c r="AM8" s="22">
        <f t="shared" ref="AM8:AM14" si="3">AL8*44</f>
        <v>0</v>
      </c>
      <c r="AN8" s="22">
        <f t="shared" ref="AN8:AN15" si="4">AO8/1.18</f>
        <v>25847.457627118645</v>
      </c>
      <c r="AO8" s="22">
        <v>30500</v>
      </c>
      <c r="AP8" s="19">
        <f>AN8*D8</f>
        <v>77542.372881355928</v>
      </c>
      <c r="AQ8" s="24" t="s">
        <v>27</v>
      </c>
      <c r="AU8" s="5"/>
      <c r="AV8" s="25"/>
      <c r="AX8" s="26"/>
    </row>
    <row r="9" spans="1:50" x14ac:dyDescent="0.25">
      <c r="A9" s="16">
        <v>2</v>
      </c>
      <c r="B9" s="17" t="s">
        <v>30</v>
      </c>
      <c r="C9" s="16" t="s">
        <v>26</v>
      </c>
      <c r="D9" s="18">
        <v>19</v>
      </c>
      <c r="E9" s="20" t="s">
        <v>28</v>
      </c>
      <c r="F9" s="21">
        <f>(202.75+8.25+234.1+1.7+277.43)/1000</f>
        <v>0.72423000000000004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7"/>
      <c r="T9" s="27"/>
      <c r="U9" s="22"/>
      <c r="V9" s="22"/>
      <c r="W9" s="22"/>
      <c r="X9" s="22"/>
      <c r="Y9" s="27"/>
      <c r="Z9" s="27"/>
      <c r="AA9" s="22"/>
      <c r="AB9" s="23">
        <v>30500</v>
      </c>
      <c r="AC9" s="23">
        <f t="shared" si="0"/>
        <v>25847.457627118645</v>
      </c>
      <c r="AD9" s="23">
        <f>AC9*D9</f>
        <v>491101.69491525425</v>
      </c>
      <c r="AE9" s="28"/>
      <c r="AF9" s="22"/>
      <c r="AG9" s="22"/>
      <c r="AH9" s="27">
        <v>30000</v>
      </c>
      <c r="AI9" s="22">
        <f t="shared" si="1"/>
        <v>25423.728813559323</v>
      </c>
      <c r="AJ9" s="22">
        <f>AI9*D9</f>
        <v>483050.84745762713</v>
      </c>
      <c r="AK9" s="27"/>
      <c r="AL9" s="22">
        <f t="shared" si="2"/>
        <v>0</v>
      </c>
      <c r="AM9" s="22">
        <f t="shared" si="3"/>
        <v>0</v>
      </c>
      <c r="AN9" s="22">
        <f t="shared" si="4"/>
        <v>25847.457627118645</v>
      </c>
      <c r="AO9" s="22">
        <v>30500</v>
      </c>
      <c r="AP9" s="19">
        <f>AN9*D9</f>
        <v>491101.69491525425</v>
      </c>
      <c r="AQ9" s="24" t="s">
        <v>27</v>
      </c>
      <c r="AU9" s="5"/>
    </row>
    <row r="10" spans="1:50" x14ac:dyDescent="0.25">
      <c r="A10" s="16">
        <v>3</v>
      </c>
      <c r="B10" s="17" t="s">
        <v>31</v>
      </c>
      <c r="C10" s="16" t="s">
        <v>26</v>
      </c>
      <c r="D10" s="18">
        <v>8</v>
      </c>
      <c r="E10" s="20" t="s">
        <v>28</v>
      </c>
      <c r="F10" s="20">
        <v>4.46</v>
      </c>
      <c r="G10" s="23">
        <v>65900</v>
      </c>
      <c r="H10" s="23">
        <f>G10/1.18</f>
        <v>55847.457627118645</v>
      </c>
      <c r="I10" s="23">
        <f>H10*D10</f>
        <v>446779.66101694916</v>
      </c>
      <c r="J10" s="22">
        <v>57006.400000000001</v>
      </c>
      <c r="K10" s="22">
        <f t="shared" ref="K10:K15" si="5">J10/1.18</f>
        <v>48310.508474576272</v>
      </c>
      <c r="L10" s="22">
        <f>K10*D10</f>
        <v>386484.06779661018</v>
      </c>
      <c r="M10" s="22">
        <v>60550</v>
      </c>
      <c r="N10" s="22">
        <f t="shared" ref="N10:N15" si="6">M10/1.18</f>
        <v>51313.5593220339</v>
      </c>
      <c r="O10" s="22">
        <f>N10*D10</f>
        <v>410508.4745762712</v>
      </c>
      <c r="P10" s="22">
        <v>62000</v>
      </c>
      <c r="Q10" s="22">
        <f t="shared" ref="Q10:Q15" si="7">P10/1.18</f>
        <v>52542.372881355936</v>
      </c>
      <c r="R10" s="22">
        <f>Q10*D10</f>
        <v>420338.98305084748</v>
      </c>
      <c r="S10" s="27">
        <v>45090</v>
      </c>
      <c r="T10" s="27">
        <f t="shared" ref="T10:T15" si="8">S10/1.18</f>
        <v>38211.864406779663</v>
      </c>
      <c r="U10" s="22">
        <f>T10*D10</f>
        <v>305694.9152542373</v>
      </c>
      <c r="V10" s="22">
        <v>63360.1</v>
      </c>
      <c r="W10" s="22">
        <f t="shared" ref="W10:W15" si="9">V10/1.18</f>
        <v>53695</v>
      </c>
      <c r="X10" s="22">
        <f>W10*D10</f>
        <v>429560</v>
      </c>
      <c r="Y10" s="27">
        <v>57300</v>
      </c>
      <c r="Z10" s="27">
        <f t="shared" ref="Z10:Z15" si="10">Y10/1.18</f>
        <v>48559.322033898308</v>
      </c>
      <c r="AA10" s="22">
        <f>Z10*D10</f>
        <v>388474.57627118647</v>
      </c>
      <c r="AB10" s="27">
        <v>42380</v>
      </c>
      <c r="AC10" s="22">
        <f t="shared" si="0"/>
        <v>35915.254237288136</v>
      </c>
      <c r="AD10" s="22">
        <f>AC10*D10</f>
        <v>287322.03389830509</v>
      </c>
      <c r="AE10" s="27">
        <v>65692</v>
      </c>
      <c r="AF10" s="22">
        <f t="shared" ref="AF10:AF15" si="11">AE10/1.18</f>
        <v>55671.186440677971</v>
      </c>
      <c r="AG10" s="22">
        <f>AF10*D10</f>
        <v>445369.49152542377</v>
      </c>
      <c r="AH10" s="27"/>
      <c r="AI10" s="22">
        <f t="shared" si="1"/>
        <v>0</v>
      </c>
      <c r="AJ10" s="22"/>
      <c r="AK10" s="27"/>
      <c r="AL10" s="22">
        <f t="shared" si="2"/>
        <v>0</v>
      </c>
      <c r="AM10" s="22">
        <f t="shared" si="3"/>
        <v>0</v>
      </c>
      <c r="AN10" s="22">
        <f t="shared" si="4"/>
        <v>55847.457627118645</v>
      </c>
      <c r="AO10" s="22">
        <v>65900</v>
      </c>
      <c r="AP10" s="19">
        <f>AN10*D10</f>
        <v>446779.66101694916</v>
      </c>
      <c r="AQ10" s="24" t="s">
        <v>27</v>
      </c>
      <c r="AU10" s="5"/>
    </row>
    <row r="11" spans="1:50" x14ac:dyDescent="0.25">
      <c r="A11" s="16">
        <v>4</v>
      </c>
      <c r="B11" s="17" t="s">
        <v>32</v>
      </c>
      <c r="C11" s="16" t="s">
        <v>26</v>
      </c>
      <c r="D11" s="18">
        <v>8</v>
      </c>
      <c r="E11" s="20" t="s">
        <v>28</v>
      </c>
      <c r="F11" s="20">
        <v>4.1349999999999998</v>
      </c>
      <c r="G11" s="23">
        <v>61900</v>
      </c>
      <c r="H11" s="23">
        <f>G11/1.18</f>
        <v>52457.627118644072</v>
      </c>
      <c r="I11" s="23">
        <f>H11*D11</f>
        <v>419661.01694915257</v>
      </c>
      <c r="J11" s="22">
        <v>53573.06</v>
      </c>
      <c r="K11" s="22">
        <f t="shared" si="5"/>
        <v>45400.898305084746</v>
      </c>
      <c r="L11" s="22">
        <f>K11*D11</f>
        <v>363207.18644067796</v>
      </c>
      <c r="M11" s="22">
        <v>55250</v>
      </c>
      <c r="N11" s="22">
        <f t="shared" si="6"/>
        <v>46822.03389830509</v>
      </c>
      <c r="O11" s="22">
        <f>N11*D11</f>
        <v>374576.27118644072</v>
      </c>
      <c r="P11" s="22">
        <v>50200</v>
      </c>
      <c r="Q11" s="22">
        <f t="shared" si="7"/>
        <v>42542.372881355936</v>
      </c>
      <c r="R11" s="22">
        <f>Q11*D11</f>
        <v>340338.98305084748</v>
      </c>
      <c r="S11" s="27">
        <v>38460</v>
      </c>
      <c r="T11" s="27">
        <f t="shared" si="8"/>
        <v>32593.220338983054</v>
      </c>
      <c r="U11" s="22">
        <f>T11*D11</f>
        <v>260745.76271186443</v>
      </c>
      <c r="V11" s="22">
        <v>53281.599999999999</v>
      </c>
      <c r="W11" s="22">
        <f t="shared" si="9"/>
        <v>45153.898305084746</v>
      </c>
      <c r="X11" s="22">
        <f>W11*D11</f>
        <v>361231.18644067796</v>
      </c>
      <c r="Y11" s="27">
        <v>53600</v>
      </c>
      <c r="Z11" s="27">
        <f t="shared" si="10"/>
        <v>45423.728813559326</v>
      </c>
      <c r="AA11" s="22">
        <f>Z11*D11</f>
        <v>363389.83050847461</v>
      </c>
      <c r="AB11" s="27">
        <v>35760</v>
      </c>
      <c r="AC11" s="22">
        <f t="shared" si="0"/>
        <v>30305.084745762713</v>
      </c>
      <c r="AD11" s="22">
        <f>AC11*D11</f>
        <v>242440.67796610171</v>
      </c>
      <c r="AE11" s="27">
        <v>61735</v>
      </c>
      <c r="AF11" s="22">
        <f t="shared" si="11"/>
        <v>52317.796610169491</v>
      </c>
      <c r="AG11" s="22">
        <f>AF11*D11</f>
        <v>418542.37288135593</v>
      </c>
      <c r="AH11" s="27"/>
      <c r="AI11" s="22">
        <f t="shared" si="1"/>
        <v>0</v>
      </c>
      <c r="AJ11" s="22"/>
      <c r="AK11" s="27"/>
      <c r="AL11" s="22">
        <f t="shared" si="2"/>
        <v>0</v>
      </c>
      <c r="AM11" s="22">
        <f t="shared" si="3"/>
        <v>0</v>
      </c>
      <c r="AN11" s="22">
        <f t="shared" si="4"/>
        <v>52457.627118644072</v>
      </c>
      <c r="AO11" s="22">
        <v>61900</v>
      </c>
      <c r="AP11" s="19">
        <f>AN11*D11</f>
        <v>419661.01694915257</v>
      </c>
      <c r="AQ11" s="24" t="s">
        <v>27</v>
      </c>
      <c r="AU11" s="5"/>
    </row>
    <row r="12" spans="1:50" ht="40.5" x14ac:dyDescent="0.25">
      <c r="A12" s="16">
        <v>5</v>
      </c>
      <c r="B12" s="17" t="s">
        <v>33</v>
      </c>
      <c r="C12" s="16" t="s">
        <v>26</v>
      </c>
      <c r="D12" s="18">
        <v>10</v>
      </c>
      <c r="E12" s="20" t="s">
        <v>28</v>
      </c>
      <c r="F12" s="20">
        <v>3.7</v>
      </c>
      <c r="G12" s="23">
        <v>61900</v>
      </c>
      <c r="H12" s="23">
        <f>G12/1.18</f>
        <v>52457.627118644072</v>
      </c>
      <c r="I12" s="23">
        <f>H12*D12</f>
        <v>524576.27118644072</v>
      </c>
      <c r="J12" s="22">
        <v>48011.199999999997</v>
      </c>
      <c r="K12" s="22">
        <f t="shared" si="5"/>
        <v>40687.457627118645</v>
      </c>
      <c r="L12" s="22">
        <f>K12*D12</f>
        <v>406874.57627118647</v>
      </c>
      <c r="M12" s="22">
        <v>55250</v>
      </c>
      <c r="N12" s="22">
        <f t="shared" si="6"/>
        <v>46822.03389830509</v>
      </c>
      <c r="O12" s="22">
        <f>N12*D12</f>
        <v>468220.3389830509</v>
      </c>
      <c r="P12" s="22">
        <v>50200</v>
      </c>
      <c r="Q12" s="22">
        <f t="shared" si="7"/>
        <v>42542.372881355936</v>
      </c>
      <c r="R12" s="22">
        <f>Q12*D12</f>
        <v>425423.72881355934</v>
      </c>
      <c r="S12" s="27">
        <v>38460</v>
      </c>
      <c r="T12" s="27">
        <f t="shared" si="8"/>
        <v>32593.220338983054</v>
      </c>
      <c r="U12" s="22">
        <f>T12*D12</f>
        <v>325932.20338983054</v>
      </c>
      <c r="V12" s="22">
        <v>53281.599999999999</v>
      </c>
      <c r="W12" s="22">
        <f t="shared" si="9"/>
        <v>45153.898305084746</v>
      </c>
      <c r="X12" s="22">
        <f>W12*D12</f>
        <v>451538.98305084743</v>
      </c>
      <c r="Y12" s="27">
        <v>48200</v>
      </c>
      <c r="Z12" s="27">
        <f t="shared" si="10"/>
        <v>40847.457627118645</v>
      </c>
      <c r="AA12" s="22">
        <f>Z12*D12</f>
        <v>408474.57627118647</v>
      </c>
      <c r="AB12" s="27">
        <v>36150</v>
      </c>
      <c r="AC12" s="22">
        <f t="shared" si="0"/>
        <v>30635.593220338986</v>
      </c>
      <c r="AD12" s="22">
        <f>AC12*D12</f>
        <v>306355.93220338988</v>
      </c>
      <c r="AE12" s="27">
        <v>61735</v>
      </c>
      <c r="AF12" s="22">
        <f t="shared" si="11"/>
        <v>52317.796610169491</v>
      </c>
      <c r="AG12" s="22">
        <f>AF12*D12</f>
        <v>523177.96610169491</v>
      </c>
      <c r="AH12" s="27"/>
      <c r="AI12" s="22">
        <f t="shared" si="1"/>
        <v>0</v>
      </c>
      <c r="AJ12" s="22"/>
      <c r="AK12" s="27"/>
      <c r="AL12" s="22">
        <f t="shared" si="2"/>
        <v>0</v>
      </c>
      <c r="AM12" s="22">
        <f t="shared" si="3"/>
        <v>0</v>
      </c>
      <c r="AN12" s="22">
        <f t="shared" si="4"/>
        <v>52457.627118644072</v>
      </c>
      <c r="AO12" s="22">
        <v>61900</v>
      </c>
      <c r="AP12" s="19">
        <f>AN12*D12</f>
        <v>524576.27118644072</v>
      </c>
      <c r="AQ12" s="24" t="s">
        <v>27</v>
      </c>
      <c r="AU12" s="5"/>
    </row>
    <row r="13" spans="1:50" ht="15.75" customHeight="1" x14ac:dyDescent="0.25">
      <c r="A13" s="16">
        <v>6</v>
      </c>
      <c r="B13" s="17" t="s">
        <v>34</v>
      </c>
      <c r="C13" s="16" t="s">
        <v>26</v>
      </c>
      <c r="D13" s="18">
        <v>220</v>
      </c>
      <c r="E13" s="20" t="s">
        <v>28</v>
      </c>
      <c r="F13" s="20">
        <f>4.136-0.4</f>
        <v>3.7360000000000002</v>
      </c>
      <c r="G13" s="23">
        <v>60900</v>
      </c>
      <c r="H13" s="23">
        <f>G13/1.18</f>
        <v>51610.169491525427</v>
      </c>
      <c r="I13" s="23">
        <f>H13*D13</f>
        <v>11354237.288135594</v>
      </c>
      <c r="J13" s="22">
        <v>52342.239999999998</v>
      </c>
      <c r="K13" s="22">
        <f t="shared" si="5"/>
        <v>44357.830508474573</v>
      </c>
      <c r="L13" s="22">
        <f>K13*D13</f>
        <v>9758722.7118644062</v>
      </c>
      <c r="M13" s="22">
        <v>60550</v>
      </c>
      <c r="N13" s="22">
        <f t="shared" si="6"/>
        <v>51313.5593220339</v>
      </c>
      <c r="O13" s="22">
        <f>N13*D13</f>
        <v>11288983.050847458</v>
      </c>
      <c r="P13" s="22">
        <v>60770</v>
      </c>
      <c r="Q13" s="22">
        <f t="shared" si="7"/>
        <v>51500</v>
      </c>
      <c r="R13" s="22">
        <f>Q13*D13</f>
        <v>11330000</v>
      </c>
      <c r="S13" s="27">
        <v>44785</v>
      </c>
      <c r="T13" s="27">
        <f t="shared" si="8"/>
        <v>37953.389830508473</v>
      </c>
      <c r="U13" s="22">
        <f>T13*D13</f>
        <v>8349745.762711864</v>
      </c>
      <c r="V13" s="22">
        <v>60482.1</v>
      </c>
      <c r="W13" s="22">
        <f t="shared" si="9"/>
        <v>51256.016949152545</v>
      </c>
      <c r="X13" s="22">
        <f>W13*D13</f>
        <v>11276323.728813561</v>
      </c>
      <c r="Y13" s="22">
        <v>52450</v>
      </c>
      <c r="Z13" s="27">
        <f t="shared" si="10"/>
        <v>44449.152542372882</v>
      </c>
      <c r="AA13" s="22">
        <f>Z13*D13</f>
        <v>9778813.5593220331</v>
      </c>
      <c r="AB13" s="22">
        <v>42545</v>
      </c>
      <c r="AC13" s="22">
        <f t="shared" si="0"/>
        <v>36055.084745762717</v>
      </c>
      <c r="AD13" s="22">
        <f>AC13*D13</f>
        <v>7932118.6440677978</v>
      </c>
      <c r="AE13" s="22">
        <v>60466</v>
      </c>
      <c r="AF13" s="22">
        <f t="shared" si="11"/>
        <v>51242.372881355936</v>
      </c>
      <c r="AG13" s="22">
        <f>AF13*D13</f>
        <v>11273322.033898305</v>
      </c>
      <c r="AH13" s="22">
        <v>50000</v>
      </c>
      <c r="AI13" s="22">
        <f t="shared" si="1"/>
        <v>42372.881355932208</v>
      </c>
      <c r="AJ13" s="22">
        <f>AI13*D13</f>
        <v>9322033.8983050864</v>
      </c>
      <c r="AK13" s="22"/>
      <c r="AL13" s="22">
        <f t="shared" si="2"/>
        <v>0</v>
      </c>
      <c r="AM13" s="22">
        <f t="shared" si="3"/>
        <v>0</v>
      </c>
      <c r="AN13" s="22">
        <f t="shared" si="4"/>
        <v>51610.169491525427</v>
      </c>
      <c r="AO13" s="22">
        <v>60900</v>
      </c>
      <c r="AP13" s="19">
        <f>AN13*D13</f>
        <v>11354237.288135594</v>
      </c>
      <c r="AQ13" s="24" t="s">
        <v>27</v>
      </c>
      <c r="AU13" s="5"/>
      <c r="AV13" s="25"/>
      <c r="AX13" s="26"/>
    </row>
    <row r="14" spans="1:50" x14ac:dyDescent="0.25">
      <c r="A14" s="16">
        <v>7</v>
      </c>
      <c r="B14" s="17" t="s">
        <v>35</v>
      </c>
      <c r="C14" s="16" t="s">
        <v>26</v>
      </c>
      <c r="D14" s="18">
        <v>44</v>
      </c>
      <c r="E14" s="20" t="s">
        <v>28</v>
      </c>
      <c r="F14" s="20">
        <v>4.0620000000000003</v>
      </c>
      <c r="G14" s="22"/>
      <c r="H14" s="22"/>
      <c r="I14" s="22"/>
      <c r="J14" s="22">
        <v>48011</v>
      </c>
      <c r="K14" s="22">
        <f t="shared" si="5"/>
        <v>40687.288135593226</v>
      </c>
      <c r="L14" s="22">
        <f>K14*D14</f>
        <v>1790240.677966102</v>
      </c>
      <c r="M14" s="23">
        <v>55250</v>
      </c>
      <c r="N14" s="23">
        <f t="shared" si="6"/>
        <v>46822.03389830509</v>
      </c>
      <c r="O14" s="23">
        <f>N14*D14</f>
        <v>2060169.4915254239</v>
      </c>
      <c r="P14" s="22">
        <v>48262</v>
      </c>
      <c r="Q14" s="22">
        <f t="shared" si="7"/>
        <v>40900</v>
      </c>
      <c r="R14" s="22">
        <f>Q14*D14</f>
        <v>1799600</v>
      </c>
      <c r="S14" s="27">
        <v>38385</v>
      </c>
      <c r="T14" s="27">
        <f t="shared" si="8"/>
        <v>32529.661016949154</v>
      </c>
      <c r="U14" s="22">
        <f>T14*D14</f>
        <v>1431305.0847457629</v>
      </c>
      <c r="V14" s="22">
        <v>51846.1</v>
      </c>
      <c r="W14" s="22">
        <f t="shared" si="9"/>
        <v>43937.372881355936</v>
      </c>
      <c r="X14" s="22">
        <f>W14*D14</f>
        <v>1933244.4067796611</v>
      </c>
      <c r="Y14" s="27">
        <v>48200</v>
      </c>
      <c r="Z14" s="27">
        <f t="shared" si="10"/>
        <v>40847.457627118645</v>
      </c>
      <c r="AA14" s="22">
        <f>Z14*D14</f>
        <v>1797288.1355932204</v>
      </c>
      <c r="AB14" s="27">
        <v>35690</v>
      </c>
      <c r="AC14" s="22">
        <f t="shared" si="0"/>
        <v>30245.762711864409</v>
      </c>
      <c r="AD14" s="22">
        <f>AC14*D14</f>
        <v>1330813.559322034</v>
      </c>
      <c r="AE14" s="27">
        <v>55241</v>
      </c>
      <c r="AF14" s="22">
        <f t="shared" si="11"/>
        <v>46814.406779661018</v>
      </c>
      <c r="AG14" s="22">
        <f>AF14*D14</f>
        <v>2059833.8983050848</v>
      </c>
      <c r="AH14" s="27">
        <v>40000</v>
      </c>
      <c r="AI14" s="22">
        <f t="shared" si="1"/>
        <v>33898.305084745763</v>
      </c>
      <c r="AJ14" s="22">
        <f>AI14*D14</f>
        <v>1491525.4237288137</v>
      </c>
      <c r="AK14" s="22">
        <v>67000</v>
      </c>
      <c r="AL14" s="22">
        <f t="shared" si="2"/>
        <v>56779.661016949154</v>
      </c>
      <c r="AM14" s="22">
        <f t="shared" si="3"/>
        <v>2498305.0847457629</v>
      </c>
      <c r="AN14" s="22">
        <f t="shared" si="4"/>
        <v>46822.03389830509</v>
      </c>
      <c r="AO14" s="22">
        <v>55250</v>
      </c>
      <c r="AP14" s="19">
        <f>AN14*D14</f>
        <v>2060169.4915254239</v>
      </c>
      <c r="AQ14" s="24" t="s">
        <v>27</v>
      </c>
      <c r="AU14" s="5"/>
    </row>
    <row r="15" spans="1:50" ht="24" customHeight="1" x14ac:dyDescent="0.25">
      <c r="A15" s="16">
        <v>8</v>
      </c>
      <c r="B15" s="17" t="s">
        <v>36</v>
      </c>
      <c r="C15" s="16" t="s">
        <v>26</v>
      </c>
      <c r="D15" s="18">
        <v>80</v>
      </c>
      <c r="E15" s="20" t="s">
        <v>28</v>
      </c>
      <c r="F15" s="21">
        <v>0.41</v>
      </c>
      <c r="G15" s="22"/>
      <c r="H15" s="22"/>
      <c r="I15" s="22"/>
      <c r="J15" s="22">
        <v>7380</v>
      </c>
      <c r="K15" s="22">
        <f t="shared" si="5"/>
        <v>6254.2372881355932</v>
      </c>
      <c r="L15" s="22">
        <f>K15*D15</f>
        <v>500338.98305084743</v>
      </c>
      <c r="M15" s="23">
        <v>8300</v>
      </c>
      <c r="N15" s="23">
        <f t="shared" si="6"/>
        <v>7033.8983050847464</v>
      </c>
      <c r="O15" s="23">
        <f>N15*D15</f>
        <v>562711.86440677976</v>
      </c>
      <c r="P15" s="22">
        <v>4956</v>
      </c>
      <c r="Q15" s="22">
        <f t="shared" si="7"/>
        <v>4200</v>
      </c>
      <c r="R15" s="22">
        <f>Q15*D15</f>
        <v>336000</v>
      </c>
      <c r="S15" s="27">
        <v>3830</v>
      </c>
      <c r="T15" s="27">
        <f t="shared" si="8"/>
        <v>3245.7627118644068</v>
      </c>
      <c r="U15" s="22">
        <f>T15*D15</f>
        <v>259661.01694915254</v>
      </c>
      <c r="V15" s="22">
        <v>8240.1</v>
      </c>
      <c r="W15" s="22">
        <f t="shared" si="9"/>
        <v>6983.1355932203396</v>
      </c>
      <c r="X15" s="22">
        <f>W15*D15</f>
        <v>558650.84745762718</v>
      </c>
      <c r="Y15" s="27">
        <v>7500</v>
      </c>
      <c r="Z15" s="27">
        <f t="shared" si="10"/>
        <v>6355.9322033898306</v>
      </c>
      <c r="AA15" s="22">
        <f>Z15*D15</f>
        <v>508474.57627118647</v>
      </c>
      <c r="AB15" s="27">
        <v>3630</v>
      </c>
      <c r="AC15" s="22">
        <f t="shared" si="0"/>
        <v>3076.2711864406783</v>
      </c>
      <c r="AD15" s="22">
        <f>AC15*D15</f>
        <v>246101.69491525425</v>
      </c>
      <c r="AE15" s="27">
        <v>7175</v>
      </c>
      <c r="AF15" s="22">
        <f t="shared" si="11"/>
        <v>6080.5084745762715</v>
      </c>
      <c r="AG15" s="22">
        <f>AF15*D15</f>
        <v>486440.67796610174</v>
      </c>
      <c r="AH15" s="27">
        <v>5800</v>
      </c>
      <c r="AI15" s="22">
        <f t="shared" si="1"/>
        <v>4915.2542372881362</v>
      </c>
      <c r="AJ15" s="22">
        <f>AI15*D15</f>
        <v>393220.3389830509</v>
      </c>
      <c r="AK15" s="27">
        <v>5600</v>
      </c>
      <c r="AL15" s="22">
        <f t="shared" si="2"/>
        <v>4745.7627118644068</v>
      </c>
      <c r="AM15" s="22">
        <f>AL15*80</f>
        <v>379661.01694915257</v>
      </c>
      <c r="AN15" s="22">
        <f t="shared" si="4"/>
        <v>7033.8983050847464</v>
      </c>
      <c r="AO15" s="22">
        <v>8300</v>
      </c>
      <c r="AP15" s="19">
        <f>AN15*D15</f>
        <v>562711.86440677976</v>
      </c>
      <c r="AQ15" s="24" t="s">
        <v>27</v>
      </c>
      <c r="AU15" s="5"/>
    </row>
    <row r="16" spans="1:50" ht="22.5" customHeight="1" x14ac:dyDescent="0.25">
      <c r="A16" s="16">
        <v>9</v>
      </c>
      <c r="B16" s="29" t="s">
        <v>37</v>
      </c>
      <c r="C16" s="30" t="s">
        <v>26</v>
      </c>
      <c r="D16" s="18">
        <v>1</v>
      </c>
      <c r="E16" s="20" t="s">
        <v>38</v>
      </c>
      <c r="F16" s="21" t="s">
        <v>29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7"/>
      <c r="T16" s="27"/>
      <c r="U16" s="27"/>
      <c r="V16" s="22"/>
      <c r="W16" s="22"/>
      <c r="X16" s="22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19"/>
      <c r="AQ16" s="24" t="s">
        <v>39</v>
      </c>
      <c r="AU16" s="5"/>
    </row>
    <row r="17" spans="1:47" ht="22.5" customHeight="1" x14ac:dyDescent="0.25">
      <c r="A17" s="16">
        <v>10</v>
      </c>
      <c r="B17" s="29" t="s">
        <v>37</v>
      </c>
      <c r="C17" s="30" t="s">
        <v>26</v>
      </c>
      <c r="D17" s="18">
        <v>1</v>
      </c>
      <c r="E17" s="20" t="s">
        <v>38</v>
      </c>
      <c r="F17" s="21" t="s">
        <v>29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7"/>
      <c r="T17" s="27"/>
      <c r="U17" s="27"/>
      <c r="V17" s="22"/>
      <c r="W17" s="22"/>
      <c r="X17" s="22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19"/>
      <c r="AQ17" s="24" t="s">
        <v>39</v>
      </c>
      <c r="AU17" s="5"/>
    </row>
    <row r="18" spans="1:47" ht="22.5" customHeight="1" x14ac:dyDescent="0.25">
      <c r="A18" s="16">
        <v>11</v>
      </c>
      <c r="B18" s="29" t="s">
        <v>37</v>
      </c>
      <c r="C18" s="30" t="s">
        <v>26</v>
      </c>
      <c r="D18" s="18">
        <v>1</v>
      </c>
      <c r="E18" s="20" t="s">
        <v>38</v>
      </c>
      <c r="F18" s="21" t="s">
        <v>29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7"/>
      <c r="T18" s="27"/>
      <c r="U18" s="27"/>
      <c r="V18" s="22"/>
      <c r="W18" s="22"/>
      <c r="X18" s="22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19"/>
      <c r="AQ18" s="24" t="s">
        <v>39</v>
      </c>
      <c r="AU18" s="5"/>
    </row>
    <row r="19" spans="1:47" ht="22.5" customHeight="1" x14ac:dyDescent="0.25">
      <c r="A19" s="16">
        <v>12</v>
      </c>
      <c r="B19" s="29" t="s">
        <v>37</v>
      </c>
      <c r="C19" s="30" t="s">
        <v>26</v>
      </c>
      <c r="D19" s="18">
        <v>1</v>
      </c>
      <c r="E19" s="20" t="s">
        <v>38</v>
      </c>
      <c r="F19" s="21" t="s">
        <v>29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7"/>
      <c r="T19" s="27"/>
      <c r="U19" s="27"/>
      <c r="V19" s="22"/>
      <c r="W19" s="22"/>
      <c r="X19" s="22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19"/>
      <c r="AQ19" s="24" t="s">
        <v>39</v>
      </c>
      <c r="AU19" s="5"/>
    </row>
    <row r="20" spans="1:47" ht="22.5" customHeight="1" x14ac:dyDescent="0.25">
      <c r="A20" s="16">
        <v>13</v>
      </c>
      <c r="B20" s="29" t="s">
        <v>37</v>
      </c>
      <c r="C20" s="30" t="s">
        <v>26</v>
      </c>
      <c r="D20" s="18">
        <v>1</v>
      </c>
      <c r="E20" s="20" t="s">
        <v>38</v>
      </c>
      <c r="F20" s="21" t="s">
        <v>29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7"/>
      <c r="T20" s="27"/>
      <c r="U20" s="27"/>
      <c r="V20" s="22"/>
      <c r="W20" s="22"/>
      <c r="X20" s="22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19"/>
      <c r="AQ20" s="24" t="s">
        <v>39</v>
      </c>
      <c r="AU20" s="5"/>
    </row>
    <row r="21" spans="1:47" ht="22.5" customHeight="1" x14ac:dyDescent="0.25">
      <c r="A21" s="16">
        <v>14</v>
      </c>
      <c r="B21" s="29" t="s">
        <v>37</v>
      </c>
      <c r="C21" s="30" t="s">
        <v>26</v>
      </c>
      <c r="D21" s="18">
        <v>1</v>
      </c>
      <c r="E21" s="20" t="s">
        <v>38</v>
      </c>
      <c r="F21" s="21" t="s">
        <v>29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7"/>
      <c r="T21" s="27"/>
      <c r="U21" s="27"/>
      <c r="V21" s="22"/>
      <c r="W21" s="22"/>
      <c r="X21" s="22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19"/>
      <c r="AQ21" s="24" t="s">
        <v>39</v>
      </c>
      <c r="AU21" s="5"/>
    </row>
    <row r="22" spans="1:47" ht="22.5" customHeight="1" x14ac:dyDescent="0.25">
      <c r="A22" s="16">
        <v>15</v>
      </c>
      <c r="B22" s="29" t="s">
        <v>40</v>
      </c>
      <c r="C22" s="30" t="s">
        <v>26</v>
      </c>
      <c r="D22" s="18">
        <v>1</v>
      </c>
      <c r="E22" s="20" t="s">
        <v>38</v>
      </c>
      <c r="F22" s="21" t="s">
        <v>29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7"/>
      <c r="T22" s="27"/>
      <c r="U22" s="27"/>
      <c r="V22" s="22"/>
      <c r="W22" s="22"/>
      <c r="X22" s="22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19"/>
      <c r="AQ22" s="24" t="s">
        <v>39</v>
      </c>
      <c r="AU22" s="5"/>
    </row>
    <row r="23" spans="1:47" ht="13.5" customHeight="1" x14ac:dyDescent="0.25">
      <c r="A23" s="16">
        <v>16</v>
      </c>
      <c r="B23" s="29" t="s">
        <v>41</v>
      </c>
      <c r="C23" s="30" t="s">
        <v>26</v>
      </c>
      <c r="D23" s="18">
        <v>13</v>
      </c>
      <c r="E23" s="20" t="s">
        <v>38</v>
      </c>
      <c r="F23" s="21" t="s">
        <v>29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7"/>
      <c r="T23" s="27"/>
      <c r="U23" s="27"/>
      <c r="V23" s="22"/>
      <c r="W23" s="22"/>
      <c r="X23" s="22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9"/>
      <c r="AQ23" s="24" t="s">
        <v>39</v>
      </c>
      <c r="AU23" s="5"/>
    </row>
    <row r="24" spans="1:47" ht="13.5" customHeight="1" x14ac:dyDescent="0.25">
      <c r="A24" s="16">
        <v>17</v>
      </c>
      <c r="B24" s="29" t="s">
        <v>42</v>
      </c>
      <c r="C24" s="30" t="s">
        <v>26</v>
      </c>
      <c r="D24" s="18">
        <v>6</v>
      </c>
      <c r="E24" s="20" t="s">
        <v>38</v>
      </c>
      <c r="F24" s="21" t="s">
        <v>29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7"/>
      <c r="T24" s="27"/>
      <c r="U24" s="27"/>
      <c r="V24" s="22"/>
      <c r="W24" s="22"/>
      <c r="X24" s="22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19"/>
      <c r="AQ24" s="24" t="s">
        <v>39</v>
      </c>
      <c r="AU24" s="5"/>
    </row>
    <row r="25" spans="1:47" x14ac:dyDescent="0.25">
      <c r="A25" s="32"/>
      <c r="B25" s="33" t="s">
        <v>43</v>
      </c>
      <c r="C25" s="34"/>
      <c r="D25" s="34"/>
      <c r="E25" s="34"/>
      <c r="F25" s="34"/>
      <c r="G25" s="31"/>
      <c r="H25" s="31"/>
      <c r="I25" s="31">
        <f>SUM(I8:I15)</f>
        <v>12745254.237288136</v>
      </c>
      <c r="J25" s="31"/>
      <c r="K25" s="31"/>
      <c r="L25" s="31">
        <f>SUM(L8:L15)</f>
        <v>13205868.203389829</v>
      </c>
      <c r="M25" s="31"/>
      <c r="N25" s="31"/>
      <c r="O25" s="31">
        <f>SUM(O8:O15)</f>
        <v>15165169.491525425</v>
      </c>
      <c r="P25" s="31"/>
      <c r="Q25" s="31"/>
      <c r="R25" s="31">
        <f>SUM(R8:R15)</f>
        <v>14651701.694915254</v>
      </c>
      <c r="S25" s="31"/>
      <c r="T25" s="31"/>
      <c r="U25" s="31">
        <f>SUM(U8:U15)</f>
        <v>10933084.745762711</v>
      </c>
      <c r="V25" s="31"/>
      <c r="W25" s="31"/>
      <c r="X25" s="31">
        <f>SUM(X8:X15)</f>
        <v>15010549.152542375</v>
      </c>
      <c r="Y25" s="31"/>
      <c r="Z25" s="31"/>
      <c r="AA25" s="31">
        <f>SUM(AA8:AA15)</f>
        <v>13244915.254237287</v>
      </c>
      <c r="AB25" s="31"/>
      <c r="AC25" s="31"/>
      <c r="AD25" s="31">
        <f>SUM(AD8:AD15)</f>
        <v>10913796.610169493</v>
      </c>
      <c r="AE25" s="31"/>
      <c r="AF25" s="31"/>
      <c r="AG25" s="31">
        <f>SUM(AG8:AG15)</f>
        <v>15206686.440677965</v>
      </c>
      <c r="AH25" s="31"/>
      <c r="AI25" s="31"/>
      <c r="AJ25" s="31">
        <f>SUM(AJ8:AJ15)</f>
        <v>11766101.694915257</v>
      </c>
      <c r="AK25" s="31"/>
      <c r="AL25" s="31"/>
      <c r="AM25" s="31">
        <f>SUM(AM8:AM15)</f>
        <v>2877966.1016949154</v>
      </c>
      <c r="AN25" s="31"/>
      <c r="AO25" s="31"/>
      <c r="AP25" s="35">
        <f>SUM(AP8:AP24)</f>
        <v>15936779.66101695</v>
      </c>
      <c r="AQ25" s="24"/>
    </row>
    <row r="26" spans="1:47" x14ac:dyDescent="0.25">
      <c r="D26" s="36"/>
    </row>
  </sheetData>
  <mergeCells count="23">
    <mergeCell ref="AP1:AR1"/>
    <mergeCell ref="AP6:AP7"/>
    <mergeCell ref="AQ6:AQ7"/>
    <mergeCell ref="AB6:AD6"/>
    <mergeCell ref="AE6:AG6"/>
    <mergeCell ref="AH6:AJ6"/>
    <mergeCell ref="AK6:AM6"/>
    <mergeCell ref="AN6:AN7"/>
    <mergeCell ref="AO6:AO7"/>
    <mergeCell ref="J6:L6"/>
    <mergeCell ref="M6:O6"/>
    <mergeCell ref="P6:R6"/>
    <mergeCell ref="S6:U6"/>
    <mergeCell ref="V6:X6"/>
    <mergeCell ref="Y6:AA6"/>
    <mergeCell ref="G6:I6"/>
    <mergeCell ref="A3:AQ3"/>
    <mergeCell ref="A6:A7"/>
    <mergeCell ref="B6:B7"/>
    <mergeCell ref="C6:C7"/>
    <mergeCell ref="D6:D7"/>
    <mergeCell ref="E6:E7"/>
    <mergeCell ref="F6:F7"/>
  </mergeCells>
  <pageMargins left="0" right="0" top="0.74803149606299213" bottom="0.74803149606299213" header="0.31496062992125984" footer="0.31496062992125984"/>
  <pageSetup paperSize="9" scale="77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Реализация</vt:lpstr>
      <vt:lpstr>Лист1</vt:lpstr>
      <vt:lpstr>Лист2</vt:lpstr>
      <vt:lpstr>Лист3</vt:lpstr>
      <vt:lpstr>Реализация!Заголовки_для_печати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Шматов Антон Владимирович</dc:creator>
  <cp:lastModifiedBy>Шматов Антон Владимирович</cp:lastModifiedBy>
  <dcterms:created xsi:type="dcterms:W3CDTF">2018-05-14T12:40:51Z</dcterms:created>
  <dcterms:modified xsi:type="dcterms:W3CDTF">2018-05-14T13:17:22Z</dcterms:modified>
</cp:coreProperties>
</file>