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310"/>
  </bookViews>
  <sheets>
    <sheet name="Реализация" sheetId="4" r:id="rId1"/>
    <sheet name="Лист1" sheetId="1" r:id="rId2"/>
    <sheet name="Лист2" sheetId="2" r:id="rId3"/>
    <sheet name="Лист3" sheetId="3" r:id="rId4"/>
  </sheets>
  <definedNames>
    <definedName name="_xlnm.Print_Titles" localSheetId="0">Реализация!$6:$6</definedName>
    <definedName name="_xlnm.Print_Area" localSheetId="0">Реализация!$A$1:$AG$32</definedName>
  </definedNames>
  <calcPr calcId="144525"/>
</workbook>
</file>

<file path=xl/calcChain.xml><?xml version="1.0" encoding="utf-8"?>
<calcChain xmlns="http://schemas.openxmlformats.org/spreadsheetml/2006/main">
  <c r="F29" i="4" l="1"/>
  <c r="P29" i="4"/>
  <c r="S29" i="4"/>
  <c r="V29" i="4"/>
  <c r="Y29" i="4"/>
  <c r="AB29" i="4"/>
  <c r="AE8" i="4"/>
  <c r="AE19" i="4"/>
  <c r="AD19" i="4"/>
  <c r="AC19" i="4"/>
  <c r="AE18" i="4"/>
  <c r="AD18" i="4"/>
  <c r="AC18" i="4"/>
  <c r="AE17" i="4"/>
  <c r="AD17" i="4"/>
  <c r="AC17" i="4"/>
  <c r="AE16" i="4"/>
  <c r="AD16" i="4"/>
  <c r="AC16" i="4"/>
  <c r="AE15" i="4"/>
  <c r="AD15" i="4"/>
  <c r="AC15" i="4"/>
  <c r="AE14" i="4"/>
  <c r="AD14" i="4"/>
  <c r="AC14" i="4"/>
  <c r="AE13" i="4"/>
  <c r="AD13" i="4"/>
  <c r="AC13" i="4"/>
  <c r="AE12" i="4"/>
  <c r="AD12" i="4"/>
  <c r="AC12" i="4"/>
  <c r="AE11" i="4"/>
  <c r="AD11" i="4"/>
  <c r="AC11" i="4"/>
  <c r="AE10" i="4"/>
  <c r="AD10" i="4"/>
  <c r="AC10" i="4"/>
  <c r="AE9" i="4"/>
  <c r="AD9" i="4"/>
  <c r="AC9" i="4"/>
  <c r="AD8" i="4"/>
  <c r="AC8" i="4"/>
  <c r="S19" i="4"/>
  <c r="S18" i="4"/>
  <c r="S17" i="4"/>
  <c r="S16" i="4"/>
  <c r="S15" i="4"/>
  <c r="S14" i="4"/>
  <c r="S13" i="4"/>
  <c r="S12" i="4"/>
  <c r="S11" i="4"/>
  <c r="S10" i="4"/>
  <c r="S9" i="4"/>
  <c r="V19" i="4"/>
  <c r="V18" i="4"/>
  <c r="V17" i="4"/>
  <c r="V16" i="4"/>
  <c r="V15" i="4"/>
  <c r="V14" i="4"/>
  <c r="V13" i="4"/>
  <c r="V12" i="4"/>
  <c r="V11" i="4"/>
  <c r="V10" i="4"/>
  <c r="V9" i="4"/>
  <c r="Y19" i="4"/>
  <c r="Y18" i="4"/>
  <c r="Y17" i="4"/>
  <c r="Y16" i="4"/>
  <c r="Y15" i="4"/>
  <c r="Y14" i="4"/>
  <c r="AB13" i="4"/>
  <c r="AB12" i="4"/>
  <c r="AB11" i="4"/>
  <c r="AB10" i="4"/>
  <c r="AB9" i="4"/>
  <c r="AB8" i="4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A12" i="4"/>
  <c r="AA11" i="4"/>
  <c r="X19" i="4"/>
  <c r="X18" i="4"/>
  <c r="X17" i="4"/>
  <c r="X16" i="4"/>
  <c r="X15" i="4"/>
  <c r="X14" i="4"/>
  <c r="X13" i="4"/>
  <c r="Y13" i="4" s="1"/>
  <c r="X12" i="4"/>
  <c r="Y12" i="4" s="1"/>
  <c r="X11" i="4"/>
  <c r="Y11" i="4" s="1"/>
  <c r="O19" i="4"/>
  <c r="P19" i="4" s="1"/>
  <c r="O18" i="4"/>
  <c r="P18" i="4" s="1"/>
  <c r="O17" i="4"/>
  <c r="P17" i="4" s="1"/>
  <c r="O16" i="4"/>
  <c r="P16" i="4" s="1"/>
  <c r="O15" i="4"/>
  <c r="P15" i="4" s="1"/>
  <c r="O14" i="4"/>
  <c r="P14" i="4" s="1"/>
  <c r="O13" i="4"/>
  <c r="P13" i="4" s="1"/>
  <c r="O12" i="4"/>
  <c r="P12" i="4" s="1"/>
  <c r="O11" i="4"/>
  <c r="P11" i="4" s="1"/>
  <c r="O10" i="4"/>
  <c r="P10" i="4" s="1"/>
  <c r="O9" i="4"/>
  <c r="P9" i="4" s="1"/>
  <c r="M13" i="4"/>
  <c r="M12" i="4"/>
  <c r="M11" i="4"/>
  <c r="M10" i="4"/>
  <c r="M9" i="4"/>
  <c r="M8" i="4"/>
  <c r="I13" i="4"/>
  <c r="I12" i="4"/>
  <c r="I11" i="4"/>
  <c r="I10" i="4"/>
  <c r="I9" i="4"/>
  <c r="I8" i="4"/>
  <c r="F13" i="4"/>
  <c r="F12" i="4"/>
  <c r="F11" i="4"/>
  <c r="F10" i="4"/>
  <c r="F9" i="4"/>
  <c r="F8" i="4"/>
  <c r="O8" i="4"/>
  <c r="P8" i="4" s="1"/>
  <c r="L19" i="4" l="1"/>
  <c r="M19" i="4" s="1"/>
  <c r="I19" i="4"/>
  <c r="F19" i="4"/>
  <c r="L18" i="4"/>
  <c r="M18" i="4" s="1"/>
  <c r="I18" i="4"/>
  <c r="F18" i="4"/>
  <c r="L17" i="4"/>
  <c r="M17" i="4" s="1"/>
  <c r="I17" i="4"/>
  <c r="F17" i="4"/>
  <c r="L16" i="4"/>
  <c r="M16" i="4" s="1"/>
  <c r="I16" i="4"/>
  <c r="F16" i="4"/>
  <c r="L15" i="4"/>
  <c r="M15" i="4" s="1"/>
  <c r="I15" i="4"/>
  <c r="F15" i="4"/>
  <c r="L14" i="4"/>
  <c r="M14" i="4" s="1"/>
  <c r="I14" i="4"/>
  <c r="F14" i="4"/>
  <c r="M29" i="4" l="1"/>
  <c r="AA10" i="4"/>
  <c r="AA9" i="4"/>
  <c r="AA8" i="4"/>
  <c r="R11" i="4"/>
  <c r="R12" i="4"/>
  <c r="R13" i="4"/>
  <c r="R14" i="4"/>
  <c r="R15" i="4"/>
  <c r="R16" i="4"/>
  <c r="R17" i="4"/>
  <c r="R18" i="4"/>
  <c r="R19" i="4"/>
  <c r="U11" i="4"/>
  <c r="U12" i="4"/>
  <c r="U13" i="4"/>
  <c r="U14" i="4"/>
  <c r="U15" i="4"/>
  <c r="U16" i="4"/>
  <c r="U17" i="4"/>
  <c r="U18" i="4"/>
  <c r="U19" i="4"/>
  <c r="X10" i="4" l="1"/>
  <c r="Y10" i="4" s="1"/>
  <c r="U10" i="4"/>
  <c r="R10" i="4"/>
  <c r="X9" i="4"/>
  <c r="Y9" i="4" s="1"/>
  <c r="U9" i="4"/>
  <c r="R9" i="4"/>
  <c r="X8" i="4"/>
  <c r="Y8" i="4" s="1"/>
  <c r="U8" i="4"/>
  <c r="V8" i="4" s="1"/>
  <c r="R8" i="4"/>
  <c r="S8" i="4" s="1"/>
  <c r="AE29" i="4" l="1"/>
</calcChain>
</file>

<file path=xl/sharedStrings.xml><?xml version="1.0" encoding="utf-8"?>
<sst xmlns="http://schemas.openxmlformats.org/spreadsheetml/2006/main" count="152" uniqueCount="42">
  <si>
    <t>Таблица сравнения поступивших предложений</t>
  </si>
  <si>
    <t>№</t>
  </si>
  <si>
    <t>Материалы</t>
  </si>
  <si>
    <t>Единица измерения</t>
  </si>
  <si>
    <t>Количество</t>
  </si>
  <si>
    <t>Цена, руб без НДС</t>
  </si>
  <si>
    <t>Решение</t>
  </si>
  <si>
    <t>Филиал балансодержатель</t>
  </si>
  <si>
    <t>Вес детали, т</t>
  </si>
  <si>
    <t>ООО "Промышленные технологии"</t>
  </si>
  <si>
    <t>ООО "Импульс"</t>
  </si>
  <si>
    <t>ООО "Златмет"</t>
  </si>
  <si>
    <t>ООО "Стройтрансмет"</t>
  </si>
  <si>
    <t>ООО "Эдельвейс"</t>
  </si>
  <si>
    <t>Цена реализации, руб без НДС</t>
  </si>
  <si>
    <t>Цена реализации, руб с НДС</t>
  </si>
  <si>
    <t>Сумма реализации без НДС</t>
  </si>
  <si>
    <t>Цена, руб с НДС</t>
  </si>
  <si>
    <t>Сумма, руб без НДС</t>
  </si>
  <si>
    <t>ШТ</t>
  </si>
  <si>
    <t>Реализация</t>
  </si>
  <si>
    <t>РВД "Троицк"</t>
  </si>
  <si>
    <t>-</t>
  </si>
  <si>
    <t>Программно-аппаратный комплекс ViPNet Coordinator HW 1000</t>
  </si>
  <si>
    <t>ЦА</t>
  </si>
  <si>
    <t>Повторное размещение</t>
  </si>
  <si>
    <t>Программно-аппаратный комплекс ViPNet Coordinator HW 100С</t>
  </si>
  <si>
    <t>VoLP шлюз Cisco SPA122-XU</t>
  </si>
  <si>
    <t>VoLP шлюз Cisco SPA8800-XU</t>
  </si>
  <si>
    <t>Итого</t>
  </si>
  <si>
    <t>Общий вес, т</t>
  </si>
  <si>
    <t>Тип лома</t>
  </si>
  <si>
    <t>Цена лома, т</t>
  </si>
  <si>
    <t>Цена по лому, руб/т</t>
  </si>
  <si>
    <t>Сумма по лому, руб</t>
  </si>
  <si>
    <t>Поддоны оттайки// б/у</t>
  </si>
  <si>
    <t>Сумма без НДС (по бух. учёту)</t>
  </si>
  <si>
    <t>А-2</t>
  </si>
  <si>
    <t>Приложение к протоколу 
от _____________
№ _____________</t>
  </si>
  <si>
    <t xml:space="preserve">* на момент окончания запроса коммерческих предложений количество осей подлежащих списанию б/у составило 150 шт. </t>
  </si>
  <si>
    <t>Холодильная установка 56/7 б/у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</si>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</sst>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sz val="24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Times New Roman"/>
      <family val="1"/>
      <charset val="204"/>
    </font>
    <font>
      <b/>
      <sz val="9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>
      <alignment horizontal="left"/>
    </xf>
  </cellStyleXfs>
  <cellXfs count="4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/>
    <xf numFmtId="0" fontId="2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shrinkToFit="1"/>
    </xf>
    <xf numFmtId="3" fontId="6" fillId="3" borderId="2" xfId="0" applyNumberFormat="1" applyFont="1" applyFill="1" applyBorder="1" applyAlignment="1">
      <alignment horizontal="center" vertical="center"/>
    </xf>
    <xf numFmtId="164" fontId="2" fillId="3" borderId="2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164" fontId="2" fillId="3" borderId="2" xfId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3" borderId="2" xfId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1"/>
  <sheetViews>
    <sheetView tabSelected="1" view="pageBreakPreview" zoomScale="85" zoomScaleNormal="110" zoomScaleSheetLayoutView="85" workbookViewId="0">
      <pane xSplit="4" ySplit="3" topLeftCell="S4" activePane="bottomRight" state="frozen"/>
      <selection activeCell="A3" sqref="A3"/>
      <selection pane="topRight" activeCell="E3" sqref="E3"/>
      <selection pane="bottomLeft" activeCell="A4" sqref="A4"/>
      <selection pane="bottomRight" activeCell="R16" sqref="R14:AB16"/>
    </sheetView>
  </sheetViews>
  <sheetFormatPr defaultRowHeight="13.5" outlineLevelCol="1" x14ac:dyDescent="0.25"/>
  <cols>
    <col min="1" max="1" width="6.28515625" style="1" customWidth="1"/>
    <col min="2" max="2" width="23.7109375" style="2" customWidth="1"/>
    <col min="3" max="3" width="9" style="3" customWidth="1"/>
    <col min="4" max="4" width="9.5703125" style="3" customWidth="1"/>
    <col min="5" max="5" width="10.7109375" style="3" customWidth="1"/>
    <col min="6" max="6" width="11.85546875" style="3" customWidth="1"/>
    <col min="7" max="7" width="18.42578125" style="3" customWidth="1"/>
    <col min="8" max="10" width="8.140625" style="3" customWidth="1"/>
    <col min="11" max="12" width="10.5703125" style="3" customWidth="1"/>
    <col min="13" max="25" width="15.7109375" style="3" customWidth="1"/>
    <col min="26" max="28" width="13.7109375" style="1" customWidth="1" outlineLevel="1"/>
    <col min="29" max="30" width="11.85546875" style="1" customWidth="1" outlineLevel="1"/>
    <col min="31" max="31" width="13.42578125" style="1" customWidth="1"/>
    <col min="32" max="32" width="17.5703125" style="1" customWidth="1"/>
    <col min="33" max="33" width="7.85546875" style="1" customWidth="1"/>
    <col min="34" max="34" width="7" style="1" customWidth="1"/>
    <col min="35" max="35" width="9.28515625" style="1" bestFit="1" customWidth="1"/>
    <col min="36" max="36" width="11.85546875" style="1" bestFit="1" customWidth="1"/>
    <col min="37" max="37" width="13.140625" style="1" customWidth="1"/>
    <col min="38" max="16384" width="9.140625" style="1"/>
  </cols>
  <sheetData>
    <row r="1" spans="1:39" ht="108.75" customHeight="1" x14ac:dyDescent="0.25">
      <c r="AE1" s="35" t="s">
        <v>38</v>
      </c>
      <c r="AF1" s="35"/>
      <c r="AG1" s="35"/>
    </row>
    <row r="2" spans="1:39" ht="22.5" customHeight="1" x14ac:dyDescent="0.25">
      <c r="N2" s="26"/>
      <c r="O2" s="26"/>
    </row>
    <row r="3" spans="1:39" ht="30" x14ac:dyDescent="0.4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6" spans="1:39" s="5" customFormat="1" ht="21.75" customHeight="1" x14ac:dyDescent="0.25">
      <c r="A6" s="32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29" t="s">
        <v>36</v>
      </c>
      <c r="G6" s="32" t="s">
        <v>7</v>
      </c>
      <c r="H6" s="29" t="s">
        <v>8</v>
      </c>
      <c r="I6" s="34" t="s">
        <v>30</v>
      </c>
      <c r="J6" s="34" t="s">
        <v>31</v>
      </c>
      <c r="K6" s="34" t="s">
        <v>32</v>
      </c>
      <c r="L6" s="34" t="s">
        <v>33</v>
      </c>
      <c r="M6" s="34" t="s">
        <v>34</v>
      </c>
      <c r="N6" s="30" t="s">
        <v>9</v>
      </c>
      <c r="O6" s="30"/>
      <c r="P6" s="30"/>
      <c r="Q6" s="30" t="s">
        <v>12</v>
      </c>
      <c r="R6" s="30"/>
      <c r="S6" s="30"/>
      <c r="T6" s="30" t="s">
        <v>13</v>
      </c>
      <c r="U6" s="30"/>
      <c r="V6" s="30"/>
      <c r="W6" s="30" t="s">
        <v>11</v>
      </c>
      <c r="X6" s="30"/>
      <c r="Y6" s="30"/>
      <c r="Z6" s="30" t="s">
        <v>10</v>
      </c>
      <c r="AA6" s="30"/>
      <c r="AB6" s="30"/>
      <c r="AC6" s="38" t="s">
        <v>14</v>
      </c>
      <c r="AD6" s="38" t="s">
        <v>15</v>
      </c>
      <c r="AE6" s="30" t="s">
        <v>16</v>
      </c>
      <c r="AF6" s="36" t="s">
        <v>6</v>
      </c>
    </row>
    <row r="7" spans="1:39" s="5" customFormat="1" ht="31.5" customHeight="1" x14ac:dyDescent="0.25">
      <c r="A7" s="33"/>
      <c r="B7" s="29"/>
      <c r="C7" s="29"/>
      <c r="D7" s="29"/>
      <c r="E7" s="29"/>
      <c r="F7" s="29"/>
      <c r="G7" s="33"/>
      <c r="H7" s="29"/>
      <c r="I7" s="34"/>
      <c r="J7" s="34"/>
      <c r="K7" s="34"/>
      <c r="L7" s="34"/>
      <c r="M7" s="34"/>
      <c r="N7" s="6" t="s">
        <v>17</v>
      </c>
      <c r="O7" s="6" t="s">
        <v>5</v>
      </c>
      <c r="P7" s="6" t="s">
        <v>18</v>
      </c>
      <c r="Q7" s="6" t="s">
        <v>17</v>
      </c>
      <c r="R7" s="6" t="s">
        <v>5</v>
      </c>
      <c r="S7" s="6" t="s">
        <v>18</v>
      </c>
      <c r="T7" s="6" t="s">
        <v>17</v>
      </c>
      <c r="U7" s="6" t="s">
        <v>5</v>
      </c>
      <c r="V7" s="6" t="s">
        <v>18</v>
      </c>
      <c r="W7" s="6" t="s">
        <v>17</v>
      </c>
      <c r="X7" s="6" t="s">
        <v>5</v>
      </c>
      <c r="Y7" s="6" t="s">
        <v>18</v>
      </c>
      <c r="Z7" s="6" t="s">
        <v>17</v>
      </c>
      <c r="AA7" s="6" t="s">
        <v>5</v>
      </c>
      <c r="AB7" s="6" t="s">
        <v>18</v>
      </c>
      <c r="AC7" s="39"/>
      <c r="AD7" s="39"/>
      <c r="AE7" s="30"/>
      <c r="AF7" s="37"/>
    </row>
    <row r="8" spans="1:39" ht="21.75" customHeight="1" x14ac:dyDescent="0.25">
      <c r="A8" s="7">
        <v>1</v>
      </c>
      <c r="B8" s="8" t="s">
        <v>40</v>
      </c>
      <c r="C8" s="7" t="s">
        <v>19</v>
      </c>
      <c r="D8" s="9">
        <v>34</v>
      </c>
      <c r="E8" s="25">
        <v>19285.810000000001</v>
      </c>
      <c r="F8" s="9">
        <f>E8*D8</f>
        <v>655717.54</v>
      </c>
      <c r="G8" s="27" t="s">
        <v>21</v>
      </c>
      <c r="H8" s="27">
        <v>0.72399999999999998</v>
      </c>
      <c r="I8" s="27">
        <f>H8*D8</f>
        <v>24.616</v>
      </c>
      <c r="J8" s="27" t="s">
        <v>22</v>
      </c>
      <c r="K8" s="24" t="s">
        <v>41</v>
      </c>
      <c r="L8" s="24">
        <v>25880.98</v>
      </c>
      <c r="M8" s="24">
        <f>L8*D8</f>
        <v>879953.32</v>
      </c>
      <c r="N8" s="10"/>
      <c r="O8" s="10">
        <f t="shared" ref="O8:O19" si="0">N8/1.18</f>
        <v>0</v>
      </c>
      <c r="P8" s="40">
        <f>O8*D8</f>
        <v>0</v>
      </c>
      <c r="Q8" s="41">
        <v>35000</v>
      </c>
      <c r="R8" s="41">
        <f t="shared" ref="R8:R10" si="1">Q8/1.18</f>
        <v>29661.016949152545</v>
      </c>
      <c r="S8" s="41">
        <f>R8*D8</f>
        <v>1008474.5762711866</v>
      </c>
      <c r="T8" s="40">
        <v>34700</v>
      </c>
      <c r="U8" s="40">
        <f t="shared" ref="U8:U19" si="2">T8/1.18</f>
        <v>29406.77966101695</v>
      </c>
      <c r="V8" s="40">
        <f>U8*D8</f>
        <v>999830.50847457629</v>
      </c>
      <c r="W8" s="40"/>
      <c r="X8" s="40">
        <f t="shared" ref="X8:X10" si="3">W8/1.18</f>
        <v>0</v>
      </c>
      <c r="Y8" s="40">
        <f t="shared" ref="Y8:Y9" si="4">X8*44</f>
        <v>0</v>
      </c>
      <c r="Z8" s="40">
        <v>34500</v>
      </c>
      <c r="AA8" s="40">
        <f t="shared" ref="AA8:AA10" si="5">Z8/1.18</f>
        <v>29237.288135593222</v>
      </c>
      <c r="AB8" s="40">
        <f>AA8*D8</f>
        <v>994067.79661016958</v>
      </c>
      <c r="AC8" s="40">
        <f>Q8</f>
        <v>35000</v>
      </c>
      <c r="AD8" s="40">
        <f>R8</f>
        <v>29661.016949152545</v>
      </c>
      <c r="AE8" s="40">
        <f>S8</f>
        <v>1008474.5762711866</v>
      </c>
      <c r="AF8" s="13" t="s">
        <v>20</v>
      </c>
      <c r="AJ8" s="4"/>
      <c r="AK8" s="14"/>
      <c r="AM8" s="15"/>
    </row>
    <row r="9" spans="1:39" ht="21.75" customHeight="1" x14ac:dyDescent="0.25">
      <c r="A9" s="7">
        <v>2</v>
      </c>
      <c r="B9" s="8" t="s">
        <v>40</v>
      </c>
      <c r="C9" s="7" t="s">
        <v>19</v>
      </c>
      <c r="D9" s="9">
        <v>30</v>
      </c>
      <c r="E9" s="25">
        <v>19285.810000000001</v>
      </c>
      <c r="F9" s="9">
        <f>E9*D9</f>
        <v>578574.30000000005</v>
      </c>
      <c r="G9" s="27" t="s">
        <v>21</v>
      </c>
      <c r="H9" s="27">
        <v>0.72399999999999998</v>
      </c>
      <c r="I9" s="27">
        <f>H9*D9</f>
        <v>21.72</v>
      </c>
      <c r="J9" s="27" t="s">
        <v>22</v>
      </c>
      <c r="K9" s="24" t="s">
        <v>41</v>
      </c>
      <c r="L9" s="24">
        <v>25880.98</v>
      </c>
      <c r="M9" s="24">
        <f>L9*D9</f>
        <v>776429.4</v>
      </c>
      <c r="N9" s="10"/>
      <c r="O9" s="10">
        <f t="shared" si="0"/>
        <v>0</v>
      </c>
      <c r="P9" s="40">
        <f>O9*D9</f>
        <v>0</v>
      </c>
      <c r="Q9" s="41">
        <v>35000</v>
      </c>
      <c r="R9" s="41">
        <f t="shared" si="1"/>
        <v>29661.016949152545</v>
      </c>
      <c r="S9" s="41">
        <f>R9*D9</f>
        <v>889830.50847457629</v>
      </c>
      <c r="T9" s="40">
        <v>34700</v>
      </c>
      <c r="U9" s="40">
        <f t="shared" si="2"/>
        <v>29406.77966101695</v>
      </c>
      <c r="V9" s="40">
        <f>U9*D9</f>
        <v>882203.3898305085</v>
      </c>
      <c r="W9" s="40"/>
      <c r="X9" s="40">
        <f t="shared" si="3"/>
        <v>0</v>
      </c>
      <c r="Y9" s="40">
        <f t="shared" si="4"/>
        <v>0</v>
      </c>
      <c r="Z9" s="40">
        <v>34500</v>
      </c>
      <c r="AA9" s="40">
        <f t="shared" si="5"/>
        <v>29237.288135593222</v>
      </c>
      <c r="AB9" s="40">
        <f>AA9*D9</f>
        <v>877118.64406779665</v>
      </c>
      <c r="AC9" s="40">
        <f>Q9</f>
        <v>35000</v>
      </c>
      <c r="AD9" s="40">
        <f>R9</f>
        <v>29661.016949152545</v>
      </c>
      <c r="AE9" s="40">
        <f>S9</f>
        <v>889830.50847457629</v>
      </c>
      <c r="AF9" s="13" t="s">
        <v>20</v>
      </c>
      <c r="AJ9" s="4"/>
    </row>
    <row r="10" spans="1:39" ht="24" customHeight="1" x14ac:dyDescent="0.25">
      <c r="A10" s="7">
        <v>3</v>
      </c>
      <c r="B10" s="8" t="s">
        <v>40</v>
      </c>
      <c r="C10" s="7" t="s">
        <v>19</v>
      </c>
      <c r="D10" s="9">
        <v>30</v>
      </c>
      <c r="E10" s="25">
        <v>19285.810000000001</v>
      </c>
      <c r="F10" s="9">
        <f>E10*D10</f>
        <v>578574.30000000005</v>
      </c>
      <c r="G10" s="27" t="s">
        <v>21</v>
      </c>
      <c r="H10" s="12">
        <v>0.72399999999999998</v>
      </c>
      <c r="I10" s="27">
        <f>H10*D10</f>
        <v>21.72</v>
      </c>
      <c r="J10" s="27" t="s">
        <v>22</v>
      </c>
      <c r="K10" s="24" t="s">
        <v>41</v>
      </c>
      <c r="L10" s="24">
        <v>25880.98</v>
      </c>
      <c r="M10" s="24">
        <f>L10*D10</f>
        <v>776429.4</v>
      </c>
      <c r="N10" s="10"/>
      <c r="O10" s="10">
        <f t="shared" si="0"/>
        <v>0</v>
      </c>
      <c r="P10" s="40">
        <f>O10*D10</f>
        <v>0</v>
      </c>
      <c r="Q10" s="41">
        <v>35000</v>
      </c>
      <c r="R10" s="41">
        <f t="shared" si="1"/>
        <v>29661.016949152545</v>
      </c>
      <c r="S10" s="41">
        <f>R10*D10</f>
        <v>889830.50847457629</v>
      </c>
      <c r="T10" s="40">
        <v>34700</v>
      </c>
      <c r="U10" s="40">
        <f t="shared" si="2"/>
        <v>29406.77966101695</v>
      </c>
      <c r="V10" s="40">
        <f>U10*D10</f>
        <v>882203.3898305085</v>
      </c>
      <c r="W10" s="10"/>
      <c r="X10" s="40">
        <f t="shared" si="3"/>
        <v>0</v>
      </c>
      <c r="Y10" s="40">
        <f>X10*150</f>
        <v>0</v>
      </c>
      <c r="Z10" s="40">
        <v>34500</v>
      </c>
      <c r="AA10" s="40">
        <f t="shared" si="5"/>
        <v>29237.288135593222</v>
      </c>
      <c r="AB10" s="40">
        <f>AA10*D10</f>
        <v>877118.64406779665</v>
      </c>
      <c r="AC10" s="40">
        <f>Q10</f>
        <v>35000</v>
      </c>
      <c r="AD10" s="40">
        <f>R10</f>
        <v>29661.016949152545</v>
      </c>
      <c r="AE10" s="40">
        <f>S10</f>
        <v>889830.50847457629</v>
      </c>
      <c r="AF10" s="13" t="s">
        <v>20</v>
      </c>
      <c r="AJ10" s="4"/>
    </row>
    <row r="11" spans="1:39" ht="24" customHeight="1" x14ac:dyDescent="0.25">
      <c r="A11" s="7">
        <v>4</v>
      </c>
      <c r="B11" s="8" t="s">
        <v>40</v>
      </c>
      <c r="C11" s="7" t="s">
        <v>19</v>
      </c>
      <c r="D11" s="9">
        <v>30</v>
      </c>
      <c r="E11" s="25">
        <v>19285.810000000001</v>
      </c>
      <c r="F11" s="9">
        <f>E11*D11</f>
        <v>578574.30000000005</v>
      </c>
      <c r="G11" s="27" t="s">
        <v>21</v>
      </c>
      <c r="H11" s="12">
        <v>0.72399999999999998</v>
      </c>
      <c r="I11" s="27">
        <f>H11*D11</f>
        <v>21.72</v>
      </c>
      <c r="J11" s="27" t="s">
        <v>22</v>
      </c>
      <c r="K11" s="24" t="s">
        <v>41</v>
      </c>
      <c r="L11" s="24">
        <v>25880.98</v>
      </c>
      <c r="M11" s="24">
        <f>L11*D11</f>
        <v>776429.4</v>
      </c>
      <c r="N11" s="10"/>
      <c r="O11" s="10">
        <f t="shared" si="0"/>
        <v>0</v>
      </c>
      <c r="P11" s="40">
        <f>O11*D11</f>
        <v>0</v>
      </c>
      <c r="Q11" s="41">
        <v>35000</v>
      </c>
      <c r="R11" s="41">
        <f t="shared" ref="R11:R19" si="6">Q11/1.18</f>
        <v>29661.016949152545</v>
      </c>
      <c r="S11" s="41">
        <f>R11*D11</f>
        <v>889830.50847457629</v>
      </c>
      <c r="T11" s="40">
        <v>34700</v>
      </c>
      <c r="U11" s="40">
        <f t="shared" si="2"/>
        <v>29406.77966101695</v>
      </c>
      <c r="V11" s="40">
        <f>U11*D11</f>
        <v>882203.3898305085</v>
      </c>
      <c r="W11" s="10"/>
      <c r="X11" s="40">
        <f t="shared" ref="X11:X19" si="7">W11/1.18</f>
        <v>0</v>
      </c>
      <c r="Y11" s="40">
        <f>X11*150</f>
        <v>0</v>
      </c>
      <c r="Z11" s="40">
        <v>34500</v>
      </c>
      <c r="AA11" s="40">
        <f t="shared" ref="AA11:AA19" si="8">Z11/1.18</f>
        <v>29237.288135593222</v>
      </c>
      <c r="AB11" s="40">
        <f>AA11*D11</f>
        <v>877118.64406779665</v>
      </c>
      <c r="AC11" s="40">
        <f>Q11</f>
        <v>35000</v>
      </c>
      <c r="AD11" s="40">
        <f>R11</f>
        <v>29661.016949152545</v>
      </c>
      <c r="AE11" s="40">
        <f>S11</f>
        <v>889830.50847457629</v>
      </c>
      <c r="AF11" s="13" t="s">
        <v>20</v>
      </c>
      <c r="AJ11" s="4"/>
    </row>
    <row r="12" spans="1:39" ht="24" customHeight="1" x14ac:dyDescent="0.25">
      <c r="A12" s="7">
        <v>5</v>
      </c>
      <c r="B12" s="8" t="s">
        <v>40</v>
      </c>
      <c r="C12" s="7" t="s">
        <v>19</v>
      </c>
      <c r="D12" s="9">
        <v>30</v>
      </c>
      <c r="E12" s="25">
        <v>19285.810000000001</v>
      </c>
      <c r="F12" s="9">
        <f>E12*D12</f>
        <v>578574.30000000005</v>
      </c>
      <c r="G12" s="27" t="s">
        <v>21</v>
      </c>
      <c r="H12" s="12">
        <v>0.72399999999999998</v>
      </c>
      <c r="I12" s="27">
        <f>H12*D12</f>
        <v>21.72</v>
      </c>
      <c r="J12" s="27" t="s">
        <v>22</v>
      </c>
      <c r="K12" s="24" t="s">
        <v>41</v>
      </c>
      <c r="L12" s="24">
        <v>25880.98</v>
      </c>
      <c r="M12" s="24">
        <f>L12*D12</f>
        <v>776429.4</v>
      </c>
      <c r="N12" s="10"/>
      <c r="O12" s="10">
        <f t="shared" si="0"/>
        <v>0</v>
      </c>
      <c r="P12" s="40">
        <f>O12*D12</f>
        <v>0</v>
      </c>
      <c r="Q12" s="41">
        <v>35000</v>
      </c>
      <c r="R12" s="41">
        <f t="shared" si="6"/>
        <v>29661.016949152545</v>
      </c>
      <c r="S12" s="41">
        <f>R12*D12</f>
        <v>889830.50847457629</v>
      </c>
      <c r="T12" s="40">
        <v>34700</v>
      </c>
      <c r="U12" s="40">
        <f t="shared" si="2"/>
        <v>29406.77966101695</v>
      </c>
      <c r="V12" s="40">
        <f>U12*D12</f>
        <v>882203.3898305085</v>
      </c>
      <c r="W12" s="10"/>
      <c r="X12" s="40">
        <f t="shared" si="7"/>
        <v>0</v>
      </c>
      <c r="Y12" s="40">
        <f>X12*150</f>
        <v>0</v>
      </c>
      <c r="Z12" s="40">
        <v>34500</v>
      </c>
      <c r="AA12" s="40">
        <f t="shared" si="8"/>
        <v>29237.288135593222</v>
      </c>
      <c r="AB12" s="40">
        <f>AA12*D12</f>
        <v>877118.64406779665</v>
      </c>
      <c r="AC12" s="40">
        <f>Q12</f>
        <v>35000</v>
      </c>
      <c r="AD12" s="40">
        <f>R12</f>
        <v>29661.016949152545</v>
      </c>
      <c r="AE12" s="40">
        <f>S12</f>
        <v>889830.50847457629</v>
      </c>
      <c r="AF12" s="13" t="s">
        <v>20</v>
      </c>
      <c r="AJ12" s="4"/>
    </row>
    <row r="13" spans="1:39" ht="24" customHeight="1" x14ac:dyDescent="0.25">
      <c r="A13" s="7">
        <v>6</v>
      </c>
      <c r="B13" s="8" t="s">
        <v>40</v>
      </c>
      <c r="C13" s="7" t="s">
        <v>19</v>
      </c>
      <c r="D13" s="9">
        <v>30</v>
      </c>
      <c r="E13" s="25">
        <v>19285.810000000001</v>
      </c>
      <c r="F13" s="9">
        <f>E13*D13</f>
        <v>578574.30000000005</v>
      </c>
      <c r="G13" s="27" t="s">
        <v>21</v>
      </c>
      <c r="H13" s="12">
        <v>0.72399999999999998</v>
      </c>
      <c r="I13" s="27">
        <f>H13*D13</f>
        <v>21.72</v>
      </c>
      <c r="J13" s="27" t="s">
        <v>22</v>
      </c>
      <c r="K13" s="24" t="s">
        <v>41</v>
      </c>
      <c r="L13" s="24">
        <v>25880.98</v>
      </c>
      <c r="M13" s="24">
        <f>L13*D13</f>
        <v>776429.4</v>
      </c>
      <c r="N13" s="10"/>
      <c r="O13" s="10">
        <f t="shared" si="0"/>
        <v>0</v>
      </c>
      <c r="P13" s="40">
        <f>O13*D13</f>
        <v>0</v>
      </c>
      <c r="Q13" s="41">
        <v>35000</v>
      </c>
      <c r="R13" s="41">
        <f t="shared" si="6"/>
        <v>29661.016949152545</v>
      </c>
      <c r="S13" s="41">
        <f>R13*D13</f>
        <v>889830.50847457629</v>
      </c>
      <c r="T13" s="40">
        <v>34700</v>
      </c>
      <c r="U13" s="40">
        <f t="shared" si="2"/>
        <v>29406.77966101695</v>
      </c>
      <c r="V13" s="40">
        <f>U13*D13</f>
        <v>882203.3898305085</v>
      </c>
      <c r="W13" s="10"/>
      <c r="X13" s="40">
        <f t="shared" si="7"/>
        <v>0</v>
      </c>
      <c r="Y13" s="40">
        <f>X13*150</f>
        <v>0</v>
      </c>
      <c r="Z13" s="40">
        <v>34500</v>
      </c>
      <c r="AA13" s="40">
        <f t="shared" si="8"/>
        <v>29237.288135593222</v>
      </c>
      <c r="AB13" s="40">
        <f>AA13*D13</f>
        <v>877118.64406779665</v>
      </c>
      <c r="AC13" s="40">
        <f>Q13</f>
        <v>35000</v>
      </c>
      <c r="AD13" s="40">
        <f>R13</f>
        <v>29661.016949152545</v>
      </c>
      <c r="AE13" s="40">
        <f>S13</f>
        <v>889830.50847457629</v>
      </c>
      <c r="AF13" s="13" t="s">
        <v>20</v>
      </c>
      <c r="AJ13" s="4"/>
    </row>
    <row r="14" spans="1:39" ht="24" customHeight="1" x14ac:dyDescent="0.25">
      <c r="A14" s="7">
        <v>7</v>
      </c>
      <c r="B14" s="8" t="s">
        <v>35</v>
      </c>
      <c r="C14" s="7" t="s">
        <v>19</v>
      </c>
      <c r="D14" s="9">
        <v>34</v>
      </c>
      <c r="E14" s="25">
        <v>915.89</v>
      </c>
      <c r="F14" s="25">
        <f t="shared" ref="F14:F19" si="9">E14*D14</f>
        <v>31140.26</v>
      </c>
      <c r="G14" s="27" t="s">
        <v>21</v>
      </c>
      <c r="H14" s="27">
        <v>18</v>
      </c>
      <c r="I14" s="27">
        <f>D14*H14/1000</f>
        <v>0.61199999999999999</v>
      </c>
      <c r="J14" s="27" t="s">
        <v>37</v>
      </c>
      <c r="K14" s="24">
        <v>63820.22</v>
      </c>
      <c r="L14" s="24">
        <f>H14*K14/1000</f>
        <v>1148.76396</v>
      </c>
      <c r="M14" s="24">
        <f>L14*D14</f>
        <v>39057.97464</v>
      </c>
      <c r="N14" s="42">
        <v>1652</v>
      </c>
      <c r="O14" s="42">
        <f t="shared" si="0"/>
        <v>1400</v>
      </c>
      <c r="P14" s="41">
        <f>O14*D14</f>
        <v>47600</v>
      </c>
      <c r="Q14" s="10">
        <v>850</v>
      </c>
      <c r="R14" s="40">
        <f t="shared" si="6"/>
        <v>720.33898305084745</v>
      </c>
      <c r="S14" s="40">
        <f>R14*D14</f>
        <v>24491.525423728814</v>
      </c>
      <c r="T14" s="40">
        <v>1350</v>
      </c>
      <c r="U14" s="40">
        <f t="shared" si="2"/>
        <v>1144.0677966101696</v>
      </c>
      <c r="V14" s="40">
        <f>U14*D14</f>
        <v>38898.305084745763</v>
      </c>
      <c r="W14" s="10">
        <v>1500</v>
      </c>
      <c r="X14" s="40">
        <f t="shared" si="7"/>
        <v>1271.1864406779662</v>
      </c>
      <c r="Y14" s="40">
        <f>X14*D14</f>
        <v>43220.338983050853</v>
      </c>
      <c r="Z14" s="40"/>
      <c r="AA14" s="40">
        <f t="shared" si="8"/>
        <v>0</v>
      </c>
      <c r="AB14" s="40">
        <f>AA14*150</f>
        <v>0</v>
      </c>
      <c r="AC14" s="40">
        <f>N14</f>
        <v>1652</v>
      </c>
      <c r="AD14" s="40">
        <f>O14</f>
        <v>1400</v>
      </c>
      <c r="AE14" s="40">
        <f>P14</f>
        <v>47600</v>
      </c>
      <c r="AF14" s="13" t="s">
        <v>20</v>
      </c>
      <c r="AJ14" s="4"/>
    </row>
    <row r="15" spans="1:39" ht="24" customHeight="1" x14ac:dyDescent="0.25">
      <c r="A15" s="7">
        <v>8</v>
      </c>
      <c r="B15" s="8" t="s">
        <v>35</v>
      </c>
      <c r="C15" s="7" t="s">
        <v>19</v>
      </c>
      <c r="D15" s="9">
        <v>30</v>
      </c>
      <c r="E15" s="25">
        <v>915.89</v>
      </c>
      <c r="F15" s="25">
        <f t="shared" si="9"/>
        <v>27476.7</v>
      </c>
      <c r="G15" s="27" t="s">
        <v>21</v>
      </c>
      <c r="H15" s="27">
        <v>18</v>
      </c>
      <c r="I15" s="27">
        <f>D15*H15/1000</f>
        <v>0.54</v>
      </c>
      <c r="J15" s="27" t="s">
        <v>37</v>
      </c>
      <c r="K15" s="24">
        <v>63820.22</v>
      </c>
      <c r="L15" s="24">
        <f>H15*K15/1000</f>
        <v>1148.76396</v>
      </c>
      <c r="M15" s="24">
        <f>L15*D15</f>
        <v>34462.918799999999</v>
      </c>
      <c r="N15" s="42">
        <v>1652</v>
      </c>
      <c r="O15" s="42">
        <f t="shared" si="0"/>
        <v>1400</v>
      </c>
      <c r="P15" s="41">
        <f>O15*D15</f>
        <v>42000</v>
      </c>
      <c r="Q15" s="10">
        <v>850</v>
      </c>
      <c r="R15" s="40">
        <f t="shared" si="6"/>
        <v>720.33898305084745</v>
      </c>
      <c r="S15" s="40">
        <f>R15*D15</f>
        <v>21610.169491525423</v>
      </c>
      <c r="T15" s="40">
        <v>1350</v>
      </c>
      <c r="U15" s="40">
        <f t="shared" si="2"/>
        <v>1144.0677966101696</v>
      </c>
      <c r="V15" s="40">
        <f>U15*D15</f>
        <v>34322.03389830509</v>
      </c>
      <c r="W15" s="10">
        <v>1500</v>
      </c>
      <c r="X15" s="40">
        <f t="shared" si="7"/>
        <v>1271.1864406779662</v>
      </c>
      <c r="Y15" s="40">
        <f>X15*D15</f>
        <v>38135.593220338982</v>
      </c>
      <c r="Z15" s="40"/>
      <c r="AA15" s="40">
        <f t="shared" si="8"/>
        <v>0</v>
      </c>
      <c r="AB15" s="40">
        <f>AA15*150</f>
        <v>0</v>
      </c>
      <c r="AC15" s="40">
        <f>N15</f>
        <v>1652</v>
      </c>
      <c r="AD15" s="40">
        <f>O15</f>
        <v>1400</v>
      </c>
      <c r="AE15" s="40">
        <f>P15</f>
        <v>42000</v>
      </c>
      <c r="AF15" s="13" t="s">
        <v>20</v>
      </c>
      <c r="AJ15" s="4"/>
    </row>
    <row r="16" spans="1:39" ht="24" customHeight="1" x14ac:dyDescent="0.25">
      <c r="A16" s="7">
        <v>9</v>
      </c>
      <c r="B16" s="8" t="s">
        <v>35</v>
      </c>
      <c r="C16" s="7" t="s">
        <v>19</v>
      </c>
      <c r="D16" s="9">
        <v>30</v>
      </c>
      <c r="E16" s="25">
        <v>915.89</v>
      </c>
      <c r="F16" s="25">
        <f t="shared" si="9"/>
        <v>27476.7</v>
      </c>
      <c r="G16" s="27" t="s">
        <v>21</v>
      </c>
      <c r="H16" s="27">
        <v>18</v>
      </c>
      <c r="I16" s="27">
        <f>D16*H16/1000</f>
        <v>0.54</v>
      </c>
      <c r="J16" s="27" t="s">
        <v>37</v>
      </c>
      <c r="K16" s="24">
        <v>63820.22</v>
      </c>
      <c r="L16" s="24">
        <f>H16*K16/1000</f>
        <v>1148.76396</v>
      </c>
      <c r="M16" s="24">
        <f>L16*D16</f>
        <v>34462.918799999999</v>
      </c>
      <c r="N16" s="42">
        <v>1652</v>
      </c>
      <c r="O16" s="42">
        <f t="shared" si="0"/>
        <v>1400</v>
      </c>
      <c r="P16" s="41">
        <f>O16*D16</f>
        <v>42000</v>
      </c>
      <c r="Q16" s="10">
        <v>850</v>
      </c>
      <c r="R16" s="40">
        <f t="shared" si="6"/>
        <v>720.33898305084745</v>
      </c>
      <c r="S16" s="40">
        <f>R16*D16</f>
        <v>21610.169491525423</v>
      </c>
      <c r="T16" s="40">
        <v>1350</v>
      </c>
      <c r="U16" s="40">
        <f t="shared" si="2"/>
        <v>1144.0677966101696</v>
      </c>
      <c r="V16" s="40">
        <f>U16*D16</f>
        <v>34322.03389830509</v>
      </c>
      <c r="W16" s="10">
        <v>1500</v>
      </c>
      <c r="X16" s="40">
        <f t="shared" si="7"/>
        <v>1271.1864406779662</v>
      </c>
      <c r="Y16" s="40">
        <f>X16*D16</f>
        <v>38135.593220338982</v>
      </c>
      <c r="Z16" s="40"/>
      <c r="AA16" s="40">
        <f t="shared" si="8"/>
        <v>0</v>
      </c>
      <c r="AB16" s="40">
        <f>AA16*150</f>
        <v>0</v>
      </c>
      <c r="AC16" s="40">
        <f>N16</f>
        <v>1652</v>
      </c>
      <c r="AD16" s="40">
        <f>O16</f>
        <v>1400</v>
      </c>
      <c r="AE16" s="40">
        <f>P16</f>
        <v>42000</v>
      </c>
      <c r="AF16" s="13" t="s">
        <v>20</v>
      </c>
      <c r="AJ16" s="4"/>
    </row>
    <row r="17" spans="1:36" ht="24" customHeight="1" x14ac:dyDescent="0.25">
      <c r="A17" s="7">
        <v>10</v>
      </c>
      <c r="B17" s="8" t="s">
        <v>35</v>
      </c>
      <c r="C17" s="7" t="s">
        <v>19</v>
      </c>
      <c r="D17" s="9">
        <v>30</v>
      </c>
      <c r="E17" s="25">
        <v>915.89</v>
      </c>
      <c r="F17" s="25">
        <f t="shared" si="9"/>
        <v>27476.7</v>
      </c>
      <c r="G17" s="27" t="s">
        <v>21</v>
      </c>
      <c r="H17" s="27">
        <v>18</v>
      </c>
      <c r="I17" s="27">
        <f>D17*H17/1000</f>
        <v>0.54</v>
      </c>
      <c r="J17" s="27" t="s">
        <v>37</v>
      </c>
      <c r="K17" s="24">
        <v>63820.22</v>
      </c>
      <c r="L17" s="24">
        <f>H17*K17/1000</f>
        <v>1148.76396</v>
      </c>
      <c r="M17" s="24">
        <f>L17*D17</f>
        <v>34462.918799999999</v>
      </c>
      <c r="N17" s="42">
        <v>1652</v>
      </c>
      <c r="O17" s="42">
        <f t="shared" si="0"/>
        <v>1400</v>
      </c>
      <c r="P17" s="41">
        <f>O17*D17</f>
        <v>42000</v>
      </c>
      <c r="Q17" s="10">
        <v>850</v>
      </c>
      <c r="R17" s="40">
        <f t="shared" si="6"/>
        <v>720.33898305084745</v>
      </c>
      <c r="S17" s="40">
        <f>R17*D17</f>
        <v>21610.169491525423</v>
      </c>
      <c r="T17" s="40">
        <v>1350</v>
      </c>
      <c r="U17" s="40">
        <f t="shared" si="2"/>
        <v>1144.0677966101696</v>
      </c>
      <c r="V17" s="40">
        <f>U17*D17</f>
        <v>34322.03389830509</v>
      </c>
      <c r="W17" s="10">
        <v>1500</v>
      </c>
      <c r="X17" s="40">
        <f t="shared" si="7"/>
        <v>1271.1864406779662</v>
      </c>
      <c r="Y17" s="40">
        <f>X17*D17</f>
        <v>38135.593220338982</v>
      </c>
      <c r="Z17" s="40"/>
      <c r="AA17" s="40">
        <f t="shared" si="8"/>
        <v>0</v>
      </c>
      <c r="AB17" s="40">
        <f>AA17*150</f>
        <v>0</v>
      </c>
      <c r="AC17" s="40">
        <f>N17</f>
        <v>1652</v>
      </c>
      <c r="AD17" s="40">
        <f>O17</f>
        <v>1400</v>
      </c>
      <c r="AE17" s="40">
        <f>P17</f>
        <v>42000</v>
      </c>
      <c r="AF17" s="13" t="s">
        <v>20</v>
      </c>
      <c r="AJ17" s="4"/>
    </row>
    <row r="18" spans="1:36" ht="24" customHeight="1" x14ac:dyDescent="0.25">
      <c r="A18" s="7">
        <v>11</v>
      </c>
      <c r="B18" s="8" t="s">
        <v>35</v>
      </c>
      <c r="C18" s="7" t="s">
        <v>19</v>
      </c>
      <c r="D18" s="9">
        <v>30</v>
      </c>
      <c r="E18" s="25">
        <v>915.89</v>
      </c>
      <c r="F18" s="25">
        <f t="shared" si="9"/>
        <v>27476.7</v>
      </c>
      <c r="G18" s="27" t="s">
        <v>21</v>
      </c>
      <c r="H18" s="27">
        <v>18</v>
      </c>
      <c r="I18" s="27">
        <f>D18*H18/1000</f>
        <v>0.54</v>
      </c>
      <c r="J18" s="27" t="s">
        <v>37</v>
      </c>
      <c r="K18" s="24">
        <v>63820.22</v>
      </c>
      <c r="L18" s="24">
        <f>H18*K18/1000</f>
        <v>1148.76396</v>
      </c>
      <c r="M18" s="24">
        <f>L18*D18</f>
        <v>34462.918799999999</v>
      </c>
      <c r="N18" s="42">
        <v>1652</v>
      </c>
      <c r="O18" s="42">
        <f t="shared" si="0"/>
        <v>1400</v>
      </c>
      <c r="P18" s="41">
        <f>O18*D18</f>
        <v>42000</v>
      </c>
      <c r="Q18" s="10">
        <v>850</v>
      </c>
      <c r="R18" s="40">
        <f t="shared" si="6"/>
        <v>720.33898305084745</v>
      </c>
      <c r="S18" s="40">
        <f>R18*D18</f>
        <v>21610.169491525423</v>
      </c>
      <c r="T18" s="40">
        <v>1350</v>
      </c>
      <c r="U18" s="40">
        <f t="shared" si="2"/>
        <v>1144.0677966101696</v>
      </c>
      <c r="V18" s="40">
        <f>U18*D18</f>
        <v>34322.03389830509</v>
      </c>
      <c r="W18" s="10">
        <v>1500</v>
      </c>
      <c r="X18" s="40">
        <f t="shared" si="7"/>
        <v>1271.1864406779662</v>
      </c>
      <c r="Y18" s="40">
        <f>X18*D18</f>
        <v>38135.593220338982</v>
      </c>
      <c r="Z18" s="40"/>
      <c r="AA18" s="40">
        <f t="shared" si="8"/>
        <v>0</v>
      </c>
      <c r="AB18" s="40">
        <f>AA18*150</f>
        <v>0</v>
      </c>
      <c r="AC18" s="40">
        <f>N18</f>
        <v>1652</v>
      </c>
      <c r="AD18" s="40">
        <f>O18</f>
        <v>1400</v>
      </c>
      <c r="AE18" s="40">
        <f>P18</f>
        <v>42000</v>
      </c>
      <c r="AF18" s="13" t="s">
        <v>20</v>
      </c>
      <c r="AJ18" s="4"/>
    </row>
    <row r="19" spans="1:36" ht="24" customHeight="1" x14ac:dyDescent="0.25">
      <c r="A19" s="7">
        <v>12</v>
      </c>
      <c r="B19" s="8" t="s">
        <v>35</v>
      </c>
      <c r="C19" s="7" t="s">
        <v>19</v>
      </c>
      <c r="D19" s="9">
        <v>30</v>
      </c>
      <c r="E19" s="25">
        <v>915.89</v>
      </c>
      <c r="F19" s="25">
        <f t="shared" si="9"/>
        <v>27476.7</v>
      </c>
      <c r="G19" s="27" t="s">
        <v>21</v>
      </c>
      <c r="H19" s="27">
        <v>18</v>
      </c>
      <c r="I19" s="27">
        <f>D19*H19/1000</f>
        <v>0.54</v>
      </c>
      <c r="J19" s="27" t="s">
        <v>37</v>
      </c>
      <c r="K19" s="24">
        <v>63820.22</v>
      </c>
      <c r="L19" s="24">
        <f>H19*K19/1000</f>
        <v>1148.76396</v>
      </c>
      <c r="M19" s="24">
        <f>L19*D19</f>
        <v>34462.918799999999</v>
      </c>
      <c r="N19" s="42">
        <v>1652</v>
      </c>
      <c r="O19" s="42">
        <f t="shared" si="0"/>
        <v>1400</v>
      </c>
      <c r="P19" s="41">
        <f>O19*D19</f>
        <v>42000</v>
      </c>
      <c r="Q19" s="10">
        <v>850</v>
      </c>
      <c r="R19" s="40">
        <f t="shared" si="6"/>
        <v>720.33898305084745</v>
      </c>
      <c r="S19" s="40">
        <f>R19*D19</f>
        <v>21610.169491525423</v>
      </c>
      <c r="T19" s="40">
        <v>1350</v>
      </c>
      <c r="U19" s="40">
        <f t="shared" si="2"/>
        <v>1144.0677966101696</v>
      </c>
      <c r="V19" s="40">
        <f>U19*D19</f>
        <v>34322.03389830509</v>
      </c>
      <c r="W19" s="10">
        <v>1500</v>
      </c>
      <c r="X19" s="40">
        <f t="shared" si="7"/>
        <v>1271.1864406779662</v>
      </c>
      <c r="Y19" s="40">
        <f>X19*D19</f>
        <v>38135.593220338982</v>
      </c>
      <c r="Z19" s="40"/>
      <c r="AA19" s="40">
        <f t="shared" si="8"/>
        <v>0</v>
      </c>
      <c r="AB19" s="40">
        <f>AA19*150</f>
        <v>0</v>
      </c>
      <c r="AC19" s="40">
        <f>N19</f>
        <v>1652</v>
      </c>
      <c r="AD19" s="40">
        <f>O19</f>
        <v>1400</v>
      </c>
      <c r="AE19" s="40">
        <f>P19</f>
        <v>42000</v>
      </c>
      <c r="AF19" s="13" t="s">
        <v>20</v>
      </c>
      <c r="AJ19" s="4"/>
    </row>
    <row r="20" spans="1:36" ht="22.5" customHeight="1" x14ac:dyDescent="0.25">
      <c r="A20" s="7">
        <v>17</v>
      </c>
      <c r="B20" s="17" t="s">
        <v>23</v>
      </c>
      <c r="C20" s="18" t="s">
        <v>19</v>
      </c>
      <c r="D20" s="9">
        <v>1</v>
      </c>
      <c r="E20" s="25">
        <v>97067.8</v>
      </c>
      <c r="F20" s="25">
        <v>97067.8</v>
      </c>
      <c r="G20" s="11" t="s">
        <v>24</v>
      </c>
      <c r="H20" s="12" t="s">
        <v>22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6"/>
      <c r="AA20" s="16"/>
      <c r="AB20" s="16"/>
      <c r="AC20" s="16"/>
      <c r="AD20" s="16"/>
      <c r="AE20" s="10"/>
      <c r="AF20" s="13" t="s">
        <v>25</v>
      </c>
      <c r="AJ20" s="4"/>
    </row>
    <row r="21" spans="1:36" ht="22.5" customHeight="1" x14ac:dyDescent="0.25">
      <c r="A21" s="7">
        <v>18</v>
      </c>
      <c r="B21" s="17" t="s">
        <v>23</v>
      </c>
      <c r="C21" s="18" t="s">
        <v>19</v>
      </c>
      <c r="D21" s="9">
        <v>1</v>
      </c>
      <c r="E21" s="25">
        <v>97067.8</v>
      </c>
      <c r="F21" s="25">
        <v>97067.8</v>
      </c>
      <c r="G21" s="11" t="s">
        <v>24</v>
      </c>
      <c r="H21" s="12" t="s">
        <v>22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6"/>
      <c r="AA21" s="16"/>
      <c r="AB21" s="16"/>
      <c r="AC21" s="16"/>
      <c r="AD21" s="16"/>
      <c r="AE21" s="10"/>
      <c r="AF21" s="13" t="s">
        <v>25</v>
      </c>
      <c r="AJ21" s="4"/>
    </row>
    <row r="22" spans="1:36" ht="22.5" customHeight="1" x14ac:dyDescent="0.25">
      <c r="A22" s="7">
        <v>19</v>
      </c>
      <c r="B22" s="17" t="s">
        <v>23</v>
      </c>
      <c r="C22" s="18" t="s">
        <v>19</v>
      </c>
      <c r="D22" s="9">
        <v>1</v>
      </c>
      <c r="E22" s="25">
        <v>97067.8</v>
      </c>
      <c r="F22" s="25">
        <v>97067.8</v>
      </c>
      <c r="G22" s="11" t="s">
        <v>24</v>
      </c>
      <c r="H22" s="12" t="s">
        <v>22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6"/>
      <c r="AA22" s="16"/>
      <c r="AB22" s="16"/>
      <c r="AC22" s="16"/>
      <c r="AD22" s="16"/>
      <c r="AE22" s="10"/>
      <c r="AF22" s="13" t="s">
        <v>25</v>
      </c>
      <c r="AJ22" s="4"/>
    </row>
    <row r="23" spans="1:36" ht="22.5" customHeight="1" x14ac:dyDescent="0.25">
      <c r="A23" s="7">
        <v>20</v>
      </c>
      <c r="B23" s="17" t="s">
        <v>23</v>
      </c>
      <c r="C23" s="18" t="s">
        <v>19</v>
      </c>
      <c r="D23" s="9">
        <v>1</v>
      </c>
      <c r="E23" s="25">
        <v>97067.8</v>
      </c>
      <c r="F23" s="25">
        <v>97067.8</v>
      </c>
      <c r="G23" s="11" t="s">
        <v>24</v>
      </c>
      <c r="H23" s="12" t="s">
        <v>22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6"/>
      <c r="AA23" s="16"/>
      <c r="AB23" s="16"/>
      <c r="AC23" s="16"/>
      <c r="AD23" s="16"/>
      <c r="AE23" s="10"/>
      <c r="AF23" s="13" t="s">
        <v>25</v>
      </c>
      <c r="AJ23" s="4"/>
    </row>
    <row r="24" spans="1:36" ht="22.5" customHeight="1" x14ac:dyDescent="0.25">
      <c r="A24" s="7">
        <v>21</v>
      </c>
      <c r="B24" s="17" t="s">
        <v>23</v>
      </c>
      <c r="C24" s="18" t="s">
        <v>19</v>
      </c>
      <c r="D24" s="9">
        <v>1</v>
      </c>
      <c r="E24" s="25">
        <v>97067.8</v>
      </c>
      <c r="F24" s="25">
        <v>97067.8</v>
      </c>
      <c r="G24" s="11" t="s">
        <v>24</v>
      </c>
      <c r="H24" s="12" t="s">
        <v>22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6"/>
      <c r="AA24" s="16"/>
      <c r="AB24" s="16"/>
      <c r="AC24" s="16"/>
      <c r="AD24" s="16"/>
      <c r="AE24" s="10"/>
      <c r="AF24" s="13" t="s">
        <v>25</v>
      </c>
      <c r="AJ24" s="4"/>
    </row>
    <row r="25" spans="1:36" ht="22.5" customHeight="1" x14ac:dyDescent="0.25">
      <c r="A25" s="7">
        <v>22</v>
      </c>
      <c r="B25" s="17" t="s">
        <v>23</v>
      </c>
      <c r="C25" s="18" t="s">
        <v>19</v>
      </c>
      <c r="D25" s="9">
        <v>1</v>
      </c>
      <c r="E25" s="25">
        <v>97067.8</v>
      </c>
      <c r="F25" s="25">
        <v>97067.8</v>
      </c>
      <c r="G25" s="11" t="s">
        <v>24</v>
      </c>
      <c r="H25" s="12" t="s">
        <v>22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6"/>
      <c r="AA25" s="16"/>
      <c r="AB25" s="16"/>
      <c r="AC25" s="16"/>
      <c r="AD25" s="16"/>
      <c r="AE25" s="10"/>
      <c r="AF25" s="13" t="s">
        <v>25</v>
      </c>
      <c r="AJ25" s="4"/>
    </row>
    <row r="26" spans="1:36" ht="22.5" customHeight="1" x14ac:dyDescent="0.25">
      <c r="A26" s="7">
        <v>23</v>
      </c>
      <c r="B26" s="17" t="s">
        <v>26</v>
      </c>
      <c r="C26" s="18" t="s">
        <v>19</v>
      </c>
      <c r="D26" s="9">
        <v>1</v>
      </c>
      <c r="E26" s="25">
        <v>51355.94</v>
      </c>
      <c r="F26" s="25">
        <v>97067.8</v>
      </c>
      <c r="G26" s="11" t="s">
        <v>24</v>
      </c>
      <c r="H26" s="12" t="s">
        <v>22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6"/>
      <c r="AA26" s="16"/>
      <c r="AB26" s="16"/>
      <c r="AC26" s="16"/>
      <c r="AD26" s="16"/>
      <c r="AE26" s="10"/>
      <c r="AF26" s="13" t="s">
        <v>25</v>
      </c>
      <c r="AJ26" s="4"/>
    </row>
    <row r="27" spans="1:36" ht="13.5" customHeight="1" x14ac:dyDescent="0.25">
      <c r="A27" s="7">
        <v>24</v>
      </c>
      <c r="B27" s="17" t="s">
        <v>27</v>
      </c>
      <c r="C27" s="18" t="s">
        <v>19</v>
      </c>
      <c r="D27" s="9">
        <v>13</v>
      </c>
      <c r="E27" s="25">
        <v>29194.92</v>
      </c>
      <c r="F27" s="25">
        <v>29194.92</v>
      </c>
      <c r="G27" s="11" t="s">
        <v>24</v>
      </c>
      <c r="H27" s="12" t="s">
        <v>22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6"/>
      <c r="AA27" s="16"/>
      <c r="AB27" s="16"/>
      <c r="AC27" s="16"/>
      <c r="AD27" s="16"/>
      <c r="AE27" s="10"/>
      <c r="AF27" s="13" t="s">
        <v>25</v>
      </c>
      <c r="AJ27" s="4"/>
    </row>
    <row r="28" spans="1:36" ht="13.5" customHeight="1" x14ac:dyDescent="0.25">
      <c r="A28" s="7">
        <v>25</v>
      </c>
      <c r="B28" s="17" t="s">
        <v>28</v>
      </c>
      <c r="C28" s="18" t="s">
        <v>19</v>
      </c>
      <c r="D28" s="9">
        <v>6</v>
      </c>
      <c r="E28" s="25">
        <v>115449.15</v>
      </c>
      <c r="F28" s="25">
        <v>115449.15</v>
      </c>
      <c r="G28" s="11" t="s">
        <v>24</v>
      </c>
      <c r="H28" s="12" t="s">
        <v>22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6"/>
      <c r="AA28" s="16"/>
      <c r="AB28" s="16"/>
      <c r="AC28" s="16"/>
      <c r="AD28" s="16"/>
      <c r="AE28" s="10"/>
      <c r="AF28" s="13" t="s">
        <v>25</v>
      </c>
      <c r="AJ28" s="4"/>
    </row>
    <row r="29" spans="1:36" x14ac:dyDescent="0.25">
      <c r="A29" s="20"/>
      <c r="B29" s="21" t="s">
        <v>29</v>
      </c>
      <c r="C29" s="22"/>
      <c r="D29" s="22"/>
      <c r="E29" s="22"/>
      <c r="F29" s="19">
        <f>SUM(F8:F28)</f>
        <v>4541231.47</v>
      </c>
      <c r="G29" s="22"/>
      <c r="H29" s="22"/>
      <c r="I29" s="22"/>
      <c r="J29" s="22"/>
      <c r="K29" s="22"/>
      <c r="L29" s="22"/>
      <c r="M29" s="19">
        <f>SUM(M8:M28)</f>
        <v>4973472.8886400005</v>
      </c>
      <c r="N29" s="22"/>
      <c r="O29" s="22"/>
      <c r="P29" s="19">
        <f>SUM(P8:P28)</f>
        <v>257600</v>
      </c>
      <c r="Q29" s="22"/>
      <c r="R29" s="22"/>
      <c r="S29" s="19">
        <f>SUM(S8:S28)</f>
        <v>5590169.4915254256</v>
      </c>
      <c r="T29" s="22"/>
      <c r="U29" s="22"/>
      <c r="V29" s="19">
        <f>SUM(V8:V28)</f>
        <v>5621355.9322033897</v>
      </c>
      <c r="W29" s="22"/>
      <c r="X29" s="22"/>
      <c r="Y29" s="19">
        <f>SUM(Y8:Y28)</f>
        <v>233898.30508474575</v>
      </c>
      <c r="Z29" s="19"/>
      <c r="AA29" s="19"/>
      <c r="AB29" s="19">
        <f>SUM(AB8:AB28)</f>
        <v>5379661.0169491535</v>
      </c>
      <c r="AC29" s="19"/>
      <c r="AD29" s="19"/>
      <c r="AE29" s="19">
        <f>SUM(AE8:AE28)</f>
        <v>5715227.118644068</v>
      </c>
      <c r="AF29" s="13"/>
    </row>
    <row r="30" spans="1:36" x14ac:dyDescent="0.25">
      <c r="D30" s="23"/>
      <c r="E30" s="23"/>
      <c r="F30" s="23"/>
    </row>
    <row r="31" spans="1:36" x14ac:dyDescent="0.25">
      <c r="B31" s="28" t="s">
        <v>39</v>
      </c>
      <c r="C31" s="28"/>
      <c r="D31" s="28"/>
      <c r="E31" s="28"/>
      <c r="F31" s="28"/>
      <c r="G31" s="28"/>
    </row>
  </sheetData>
  <mergeCells count="25">
    <mergeCell ref="AE1:AG1"/>
    <mergeCell ref="AE6:AE7"/>
    <mergeCell ref="AF6:AF7"/>
    <mergeCell ref="T6:V6"/>
    <mergeCell ref="W6:Y6"/>
    <mergeCell ref="AC6:AC7"/>
    <mergeCell ref="AD6:AD7"/>
    <mergeCell ref="Z6:AB6"/>
    <mergeCell ref="A3:AF3"/>
    <mergeCell ref="A6:A7"/>
    <mergeCell ref="B6:B7"/>
    <mergeCell ref="C6:C7"/>
    <mergeCell ref="D6:D7"/>
    <mergeCell ref="G6:G7"/>
    <mergeCell ref="H6:H7"/>
    <mergeCell ref="I6:I7"/>
    <mergeCell ref="J6:J7"/>
    <mergeCell ref="K6:K7"/>
    <mergeCell ref="L6:L7"/>
    <mergeCell ref="M6:M7"/>
    <mergeCell ref="Q6:S6"/>
    <mergeCell ref="B31:G31"/>
    <mergeCell ref="E6:E7"/>
    <mergeCell ref="F6:F7"/>
    <mergeCell ref="N6:P6"/>
  </mergeCells>
  <pageMargins left="0" right="0" top="0.74803149606299213" bottom="0.74803149606299213" header="0.31496062992125984" footer="0.31496062992125984"/>
  <pageSetup paperSize="9" scale="62" fitToWidth="2" orientation="landscape" r:id="rId1"/>
  <colBreaks count="1" manualBreakCount="1">
    <brk id="32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Реализация</vt:lpstr>
      <vt:lpstr>Лист1</vt:lpstr>
      <vt:lpstr>Лист2</vt:lpstr>
      <vt:lpstr>Лист3</vt:lpstr>
      <vt:lpstr>Реализация!Заголовки_для_печати</vt:lpstr>
      <vt:lpstr>Реализация!Область_печати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Шматов Антон Владимирович</dc:creator>
  <cp:lastModifiedBy>Шматов Антон Владимирович</cp:lastModifiedBy>
  <cp:lastPrinted>2018-08-27T08:53:54Z</cp:lastPrinted>
  <dcterms:created xsi:type="dcterms:W3CDTF">2018-05-14T12:40:51Z</dcterms:created>
  <dcterms:modified xsi:type="dcterms:W3CDTF">2018-08-29T05:52:54Z</dcterms:modified>
</cp:coreProperties>
</file>